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Pforzheim Calw</t>
        </is>
      </c>
      <c r="H2" s="4" t="n"/>
      <c r="I2" s="4" t="n"/>
    </row>
    <row r="3" ht="15" customHeight="1">
      <c r="G3" s="5" t="inlineStr">
        <is>
          <t>Poststr. 3</t>
        </is>
      </c>
      <c r="H3" s="6" t="n"/>
      <c r="I3" s="6" t="n"/>
    </row>
    <row r="4" ht="15" customHeight="1">
      <c r="G4" s="5" t="inlineStr">
        <is>
          <t>75172 Pforzheim</t>
        </is>
      </c>
      <c r="H4" s="6" t="n"/>
      <c r="I4" s="6" t="n"/>
      <c r="J4" s="7" t="n"/>
    </row>
    <row r="5" ht="15" customHeight="1">
      <c r="G5" s="5" t="inlineStr">
        <is>
          <t>Telefon: +49 7231 99-0</t>
        </is>
      </c>
      <c r="H5" s="6" t="n"/>
      <c r="I5" s="6" t="n"/>
      <c r="J5" s="7" t="n"/>
    </row>
    <row r="6" ht="15" customHeight="1">
      <c r="G6" s="5" t="inlineStr">
        <is>
          <t>E-Mail: info@sparkasse-pforzheim-calw.de</t>
        </is>
      </c>
      <c r="H6" s="6" t="n"/>
      <c r="I6" s="6" t="n"/>
      <c r="J6" s="7" t="n"/>
    </row>
    <row r="7" ht="15" customHeight="1">
      <c r="G7" s="5" t="inlineStr">
        <is>
          <t>Internet: https://www.sparkasse-pforzheim</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2298</v>
      </c>
      <c r="E21" s="355" t="n">
        <v>1883.1</v>
      </c>
      <c r="F21" s="354" t="n">
        <v>2382.35525722</v>
      </c>
      <c r="G21" s="355" t="n">
        <v>1825.176299</v>
      </c>
      <c r="H21" s="354" t="n">
        <v>2151.93119</v>
      </c>
      <c r="I21" s="355" t="n">
        <v>1647.274737</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3056.99617843</v>
      </c>
      <c r="E23" s="358" t="n">
        <v>2875.266499</v>
      </c>
      <c r="F23" s="357" t="n">
        <v>2987.60484788</v>
      </c>
      <c r="G23" s="358" t="n">
        <v>2607.781093</v>
      </c>
      <c r="H23" s="357" t="n">
        <v>2613.86659079</v>
      </c>
      <c r="I23" s="358" t="n">
        <v>2295.735868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94.057606002</v>
      </c>
      <c r="E27" s="355" t="n">
        <v>73.74733599999999</v>
      </c>
      <c r="F27" s="354" t="n">
        <v>47.647105144</v>
      </c>
      <c r="G27" s="355" t="n">
        <v>36.503526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664.938572428</v>
      </c>
      <c r="E29" s="361" t="n">
        <v>918.4191629999999</v>
      </c>
      <c r="F29" s="360" t="n">
        <v>557.602485516</v>
      </c>
      <c r="G29" s="361" t="n">
        <v>746.101269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276.79868496</v>
      </c>
      <c r="F11" s="36" t="n">
        <v>60</v>
      </c>
      <c r="G11" s="37" t="n">
        <v>266.330206</v>
      </c>
      <c r="I11" s="36" t="n">
        <v>0</v>
      </c>
      <c r="J11" s="37" t="n">
        <v>0</v>
      </c>
    </row>
    <row r="12" ht="12.75" customHeight="1">
      <c r="A12" s="17" t="n">
        <v>0</v>
      </c>
      <c r="B12" s="429" t="inlineStr">
        <is>
          <t>&gt; 0.5 years and &lt;= 1 year</t>
        </is>
      </c>
      <c r="C12" s="430" t="n"/>
      <c r="D12" s="36" t="n">
        <v>0</v>
      </c>
      <c r="E12" s="37" t="n">
        <v>237.53813704</v>
      </c>
      <c r="F12" s="36" t="n">
        <v>50</v>
      </c>
      <c r="G12" s="37" t="n">
        <v>98.40812600000001</v>
      </c>
      <c r="I12" s="36" t="n">
        <v>0</v>
      </c>
      <c r="J12" s="37" t="n">
        <v>0</v>
      </c>
    </row>
    <row r="13" ht="12.75" customHeight="1">
      <c r="A13" s="17" t="n"/>
      <c r="B13" s="429" t="inlineStr">
        <is>
          <t>&gt; 1  year and &lt;= 1.5 years</t>
        </is>
      </c>
      <c r="C13" s="430" t="n"/>
      <c r="D13" s="36" t="n">
        <v>280</v>
      </c>
      <c r="E13" s="37" t="n">
        <v>115.54156642</v>
      </c>
      <c r="F13" s="36" t="n">
        <v>0</v>
      </c>
      <c r="G13" s="37" t="n">
        <v>117.428251</v>
      </c>
      <c r="I13" s="36" t="n">
        <v>0</v>
      </c>
      <c r="J13" s="37" t="n">
        <v>60</v>
      </c>
    </row>
    <row r="14" ht="12.75" customHeight="1">
      <c r="A14" s="17" t="n">
        <v>0</v>
      </c>
      <c r="B14" s="429" t="inlineStr">
        <is>
          <t>&gt; 1.5 years and &lt;= 2 years</t>
        </is>
      </c>
      <c r="C14" s="429" t="n"/>
      <c r="D14" s="38" t="n">
        <v>10</v>
      </c>
      <c r="E14" s="199" t="n">
        <v>110.5183072</v>
      </c>
      <c r="F14" s="38" t="n">
        <v>0</v>
      </c>
      <c r="G14" s="199" t="n">
        <v>233.255116</v>
      </c>
      <c r="I14" s="36" t="n">
        <v>0</v>
      </c>
      <c r="J14" s="37" t="n">
        <v>50</v>
      </c>
    </row>
    <row r="15" ht="12.75" customHeight="1">
      <c r="A15" s="17" t="n">
        <v>0</v>
      </c>
      <c r="B15" s="429" t="inlineStr">
        <is>
          <t>&gt; 2 years and &lt;= 3 years</t>
        </is>
      </c>
      <c r="C15" s="429" t="n"/>
      <c r="D15" s="38" t="n">
        <v>500</v>
      </c>
      <c r="E15" s="199" t="n">
        <v>206.48305527</v>
      </c>
      <c r="F15" s="38" t="n">
        <v>290</v>
      </c>
      <c r="G15" s="199" t="n">
        <v>215.635695</v>
      </c>
      <c r="I15" s="36" t="n">
        <v>290</v>
      </c>
      <c r="J15" s="37" t="n">
        <v>0</v>
      </c>
    </row>
    <row r="16" ht="12.75" customHeight="1">
      <c r="A16" s="17" t="n">
        <v>0</v>
      </c>
      <c r="B16" s="429" t="inlineStr">
        <is>
          <t>&gt; 3 years and &lt;= 4 years</t>
        </is>
      </c>
      <c r="C16" s="429" t="n"/>
      <c r="D16" s="38" t="n">
        <v>260</v>
      </c>
      <c r="E16" s="199" t="n">
        <v>230.95817454</v>
      </c>
      <c r="F16" s="38" t="n">
        <v>500</v>
      </c>
      <c r="G16" s="199" t="n">
        <v>194.936803</v>
      </c>
      <c r="I16" s="36" t="n">
        <v>500</v>
      </c>
      <c r="J16" s="37" t="n">
        <v>290</v>
      </c>
    </row>
    <row r="17" ht="12.75" customHeight="1">
      <c r="A17" s="17" t="n">
        <v>0</v>
      </c>
      <c r="B17" s="429" t="inlineStr">
        <is>
          <t>&gt; 4 years and &lt;= 5 years</t>
        </is>
      </c>
      <c r="C17" s="429" t="n"/>
      <c r="D17" s="38" t="n">
        <v>525</v>
      </c>
      <c r="E17" s="199" t="n">
        <v>243.91934477</v>
      </c>
      <c r="F17" s="38" t="n">
        <v>260</v>
      </c>
      <c r="G17" s="199" t="n">
        <v>236.09263</v>
      </c>
      <c r="I17" s="36" t="n">
        <v>260</v>
      </c>
      <c r="J17" s="37" t="n">
        <v>500</v>
      </c>
    </row>
    <row r="18" ht="12.75" customHeight="1">
      <c r="A18" s="17" t="n">
        <v>0</v>
      </c>
      <c r="B18" s="429" t="inlineStr">
        <is>
          <t>&gt; 5 years and &lt;= 10 years</t>
        </is>
      </c>
      <c r="C18" s="430" t="n"/>
      <c r="D18" s="36" t="n">
        <v>603</v>
      </c>
      <c r="E18" s="37" t="n">
        <v>969.5072169399999</v>
      </c>
      <c r="F18" s="36" t="n">
        <v>575</v>
      </c>
      <c r="G18" s="37" t="n">
        <v>905.6311949999999</v>
      </c>
      <c r="I18" s="36" t="n">
        <v>1075</v>
      </c>
      <c r="J18" s="37" t="n">
        <v>815</v>
      </c>
    </row>
    <row r="19" ht="12.75" customHeight="1">
      <c r="A19" s="17" t="n">
        <v>0</v>
      </c>
      <c r="B19" s="429" t="inlineStr">
        <is>
          <t>&gt; 10 years</t>
        </is>
      </c>
      <c r="C19" s="430" t="n"/>
      <c r="D19" s="36" t="n">
        <v>120</v>
      </c>
      <c r="E19" s="37" t="n">
        <v>665.73169129</v>
      </c>
      <c r="F19" s="36" t="n">
        <v>148.1</v>
      </c>
      <c r="G19" s="37" t="n">
        <v>607.548478</v>
      </c>
      <c r="I19" s="36" t="n">
        <v>173</v>
      </c>
      <c r="J19" s="37" t="n">
        <v>168.1</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2210.56519031</v>
      </c>
      <c r="E9" s="43" t="n">
        <v>2102.687611</v>
      </c>
    </row>
    <row r="10" ht="12.75" customHeight="1">
      <c r="A10" s="17" t="n">
        <v>0</v>
      </c>
      <c r="B10" s="44" t="inlineStr">
        <is>
          <t>more than 300,000 Euros up to 1 mn. Euros</t>
        </is>
      </c>
      <c r="C10" s="44" t="n"/>
      <c r="D10" s="36" t="n">
        <v>435.09447173</v>
      </c>
      <c r="E10" s="43" t="n">
        <v>374.167726</v>
      </c>
    </row>
    <row r="11" ht="12.75" customHeight="1">
      <c r="A11" s="17" t="n"/>
      <c r="B11" s="44" t="inlineStr">
        <is>
          <t>more than 1 mn. Euros up to 10 mn. Euros</t>
        </is>
      </c>
      <c r="C11" s="44" t="n"/>
      <c r="D11" s="36" t="n">
        <v>205.3613673</v>
      </c>
      <c r="E11" s="43" t="n">
        <v>218.936013</v>
      </c>
    </row>
    <row r="12" ht="12.75" customHeight="1">
      <c r="A12" s="17" t="n">
        <v>0</v>
      </c>
      <c r="B12" s="44" t="inlineStr">
        <is>
          <t>more than 10 mn. Euros</t>
        </is>
      </c>
      <c r="C12" s="44" t="n"/>
      <c r="D12" s="36" t="n">
        <v>79.47514909</v>
      </c>
      <c r="E12" s="43" t="n">
        <v>79.475149</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685.0549922599999</v>
      </c>
      <c r="H16" s="72" t="n">
        <v>1551.03900498</v>
      </c>
      <c r="I16" s="72" t="n">
        <v>302.35724992</v>
      </c>
      <c r="J16" s="72" t="n">
        <v>0</v>
      </c>
      <c r="K16" s="72" t="n">
        <v>16.87861552</v>
      </c>
      <c r="L16" s="72">
        <f>SUM(M16:R16)</f>
        <v/>
      </c>
      <c r="M16" s="72" t="n">
        <v>104.67326106</v>
      </c>
      <c r="N16" s="72" t="n">
        <v>45.34830155</v>
      </c>
      <c r="O16" s="72" t="n">
        <v>132.09472917</v>
      </c>
      <c r="P16" s="72" t="n">
        <v>89.93657908</v>
      </c>
      <c r="Q16" s="72" t="n">
        <v>0</v>
      </c>
      <c r="R16" s="72" t="n">
        <v>3.1134449</v>
      </c>
      <c r="S16" s="73" t="n">
        <v>0</v>
      </c>
      <c r="T16" s="244" t="n">
        <v>0</v>
      </c>
    </row>
    <row r="17" ht="12.75" customHeight="1">
      <c r="C17" s="68" t="n"/>
      <c r="D17" s="271">
        <f>"year "&amp;(AktJahr-1)</f>
        <v/>
      </c>
      <c r="E17" s="276">
        <f>F17+L17</f>
        <v/>
      </c>
      <c r="F17" s="74">
        <f>SUM(G17:K17)</f>
        <v/>
      </c>
      <c r="G17" s="74" t="n">
        <v>633.684267</v>
      </c>
      <c r="H17" s="74" t="n">
        <v>1435.849087</v>
      </c>
      <c r="I17" s="74" t="n">
        <v>281.64455</v>
      </c>
      <c r="J17" s="74" t="n">
        <v>17.819696</v>
      </c>
      <c r="K17" s="74" t="n">
        <v>0</v>
      </c>
      <c r="L17" s="74">
        <f>SUM(M17:R17)</f>
        <v/>
      </c>
      <c r="M17" s="74" t="n">
        <v>105.646128</v>
      </c>
      <c r="N17" s="74" t="n">
        <v>56.210147</v>
      </c>
      <c r="O17" s="74" t="n">
        <v>153.554797</v>
      </c>
      <c r="P17" s="74" t="n">
        <v>84.17812499999999</v>
      </c>
      <c r="Q17" s="74" t="n">
        <v>0</v>
      </c>
      <c r="R17" s="74" t="n">
        <v>6.679702</v>
      </c>
      <c r="S17" s="75" t="n">
        <v>0</v>
      </c>
      <c r="T17" s="277" t="n">
        <v>0</v>
      </c>
    </row>
    <row r="18" ht="12.75" customHeight="1">
      <c r="B18" s="13" t="inlineStr">
        <is>
          <t>DE</t>
        </is>
      </c>
      <c r="C18" s="70" t="inlineStr">
        <is>
          <t>Germany</t>
        </is>
      </c>
      <c r="D18" s="264">
        <f>$D$16</f>
        <v/>
      </c>
      <c r="E18" s="243">
        <f>F18+L18</f>
        <v/>
      </c>
      <c r="F18" s="72">
        <f>SUM(G18:K18)</f>
        <v/>
      </c>
      <c r="G18" s="72" t="n">
        <v>685.0549922599999</v>
      </c>
      <c r="H18" s="72" t="n">
        <v>1551.03900498</v>
      </c>
      <c r="I18" s="72" t="n">
        <v>302.35724992</v>
      </c>
      <c r="J18" s="72" t="n">
        <v>0</v>
      </c>
      <c r="K18" s="72" t="n">
        <v>16.87861552</v>
      </c>
      <c r="L18" s="72">
        <f>SUM(M18:R18)</f>
        <v/>
      </c>
      <c r="M18" s="72" t="n">
        <v>104.67326106</v>
      </c>
      <c r="N18" s="72" t="n">
        <v>45.34830155</v>
      </c>
      <c r="O18" s="72" t="n">
        <v>132.09472917</v>
      </c>
      <c r="P18" s="72" t="n">
        <v>89.93657908</v>
      </c>
      <c r="Q18" s="72" t="n">
        <v>0</v>
      </c>
      <c r="R18" s="72" t="n">
        <v>3.1134449</v>
      </c>
      <c r="S18" s="73" t="n">
        <v>0</v>
      </c>
      <c r="T18" s="244" t="n">
        <v>0</v>
      </c>
    </row>
    <row r="19" ht="12.75" customHeight="1">
      <c r="C19" s="68" t="n"/>
      <c r="D19" s="271">
        <f>$D$17</f>
        <v/>
      </c>
      <c r="E19" s="276">
        <f>F19+L19</f>
        <v/>
      </c>
      <c r="F19" s="74">
        <f>SUM(G19:K19)</f>
        <v/>
      </c>
      <c r="G19" s="74" t="n">
        <v>633.684267</v>
      </c>
      <c r="H19" s="74" t="n">
        <v>1435.849087</v>
      </c>
      <c r="I19" s="74" t="n">
        <v>281.64455</v>
      </c>
      <c r="J19" s="74" t="n">
        <v>17.819696</v>
      </c>
      <c r="K19" s="74" t="n">
        <v>0</v>
      </c>
      <c r="L19" s="74">
        <f>SUM(M19:R19)</f>
        <v/>
      </c>
      <c r="M19" s="74" t="n">
        <v>105.646128</v>
      </c>
      <c r="N19" s="74" t="n">
        <v>56.210147</v>
      </c>
      <c r="O19" s="74" t="n">
        <v>153.554797</v>
      </c>
      <c r="P19" s="74" t="n">
        <v>84.17812499999999</v>
      </c>
      <c r="Q19" s="74" t="n">
        <v>0</v>
      </c>
      <c r="R19" s="74" t="n">
        <v>6.679702</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126.5</v>
      </c>
      <c r="F13" s="72" t="n">
        <v>0</v>
      </c>
      <c r="G13" s="72" t="n">
        <v>0</v>
      </c>
      <c r="H13" s="110" t="n">
        <v>0</v>
      </c>
      <c r="I13" s="72" t="n">
        <v>0</v>
      </c>
      <c r="J13" s="244" t="n">
        <v>126.5</v>
      </c>
    </row>
    <row r="14" ht="12.75" customHeight="1">
      <c r="B14" s="138" t="n"/>
      <c r="C14" s="44" t="n"/>
      <c r="D14" s="44">
        <f>"year "&amp;(AktJahr-1)</f>
        <v/>
      </c>
      <c r="E14" s="245" t="n">
        <v>100</v>
      </c>
      <c r="F14" s="113" t="n">
        <v>0</v>
      </c>
      <c r="G14" s="113" t="n">
        <v>0</v>
      </c>
      <c r="H14" s="116" t="n">
        <v>0</v>
      </c>
      <c r="I14" s="113" t="n">
        <v>0</v>
      </c>
      <c r="J14" s="246" t="n">
        <v>100</v>
      </c>
    </row>
    <row r="15" ht="12.75" customHeight="1">
      <c r="B15" s="138" t="inlineStr">
        <is>
          <t>DE</t>
        </is>
      </c>
      <c r="C15" s="70" t="inlineStr">
        <is>
          <t>Germany</t>
        </is>
      </c>
      <c r="D15" s="71">
        <f>$D$13</f>
        <v/>
      </c>
      <c r="E15" s="243" t="n">
        <v>126.5</v>
      </c>
      <c r="F15" s="72" t="n">
        <v>0</v>
      </c>
      <c r="G15" s="72" t="n">
        <v>0</v>
      </c>
      <c r="H15" s="110" t="n">
        <v>0</v>
      </c>
      <c r="I15" s="72" t="n">
        <v>0</v>
      </c>
      <c r="J15" s="244" t="n">
        <v>126.5</v>
      </c>
    </row>
    <row r="16" ht="12.75" customHeight="1">
      <c r="B16" s="138" t="n"/>
      <c r="C16" s="44" t="n"/>
      <c r="D16" s="44">
        <f>$D$14</f>
        <v/>
      </c>
      <c r="E16" s="245" t="n">
        <v>100</v>
      </c>
      <c r="F16" s="113" t="n">
        <v>0</v>
      </c>
      <c r="G16" s="113" t="n">
        <v>0</v>
      </c>
      <c r="H16" s="116" t="n">
        <v>0</v>
      </c>
      <c r="I16" s="113" t="n">
        <v>0</v>
      </c>
      <c r="J16" s="246" t="n">
        <v>100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2298</v>
      </c>
      <c r="E9" s="204" t="n">
        <v>1883.1</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94.69</v>
      </c>
    </row>
    <row r="11" ht="13.5" customHeight="1" thickBot="1">
      <c r="A11" s="200" t="n">
        <v>0</v>
      </c>
      <c r="B11" s="408" t="n"/>
      <c r="C11" s="381" t="n"/>
      <c r="D11" s="381" t="n"/>
      <c r="E11" s="409" t="n"/>
    </row>
    <row r="12">
      <c r="A12" s="200" t="n">
        <v>0</v>
      </c>
      <c r="B12" s="406" t="inlineStr">
        <is>
          <t>Cover Pool</t>
        </is>
      </c>
      <c r="C12" s="227" t="inlineStr">
        <is>
          <t>(€ mn.)</t>
        </is>
      </c>
      <c r="D12" s="191" t="n">
        <v>3056.99617843</v>
      </c>
      <c r="E12" s="192" t="n">
        <v>2875.266499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92.94153278</v>
      </c>
      <c r="E18" s="195" t="n">
        <v>91.87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5.18</v>
      </c>
      <c r="E30" s="195" t="n">
        <v>4.97</v>
      </c>
    </row>
    <row r="31" ht="31.5" customHeight="1">
      <c r="A31" s="200" t="n">
        <v>0</v>
      </c>
      <c r="B31" s="157" t="inlineStr">
        <is>
          <t xml:space="preserve">average loan-to-value ratio, weighted using the mortgage lending value
section 28 para. 2 no. 3  </t>
        </is>
      </c>
      <c r="C31" s="156" t="inlineStr">
        <is>
          <t>%</t>
        </is>
      </c>
      <c r="D31" s="155" t="n">
        <v>53.353795</v>
      </c>
      <c r="E31" s="195" t="n">
        <v>53.29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0.7117266499999999</v>
      </c>
      <c r="E35" s="195" t="n">
        <v>51.18235300000001</v>
      </c>
    </row>
    <row r="36">
      <c r="A36" s="200" t="n"/>
      <c r="B36" s="220" t="inlineStr">
        <is>
          <t>Day on which the largest negative sum results</t>
        </is>
      </c>
      <c r="C36" s="154" t="inlineStr">
        <is>
          <t>Day (1-180)</t>
        </is>
      </c>
      <c r="D36" s="348" t="n">
        <v>22</v>
      </c>
      <c r="E36" s="349" t="n">
        <v>21</v>
      </c>
    </row>
    <row r="37" ht="21.75" customHeight="1" thickBot="1">
      <c r="A37" s="200" t="n">
        <v>1</v>
      </c>
      <c r="B37" s="158" t="inlineStr">
        <is>
          <t>Total amount of cover assets meeting the requirements of section 4 para 1a s. 3 Pfandbrief Act</t>
        </is>
      </c>
      <c r="C37" s="225" t="inlineStr">
        <is>
          <t>(€ mn.)</t>
        </is>
      </c>
      <c r="D37" s="197" t="n">
        <v>117.19335407</v>
      </c>
      <c r="E37" s="198" t="n">
        <v>95.63681699999999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DE000A254QW3, DE000A30V5G4, DE000A351TH2, DE000A351YT7, DE000A3823V5</t>
        </is>
      </c>
      <c r="E10" s="528" t="inlineStr">
        <is>
          <t>DE000A11P705, DE000A254QW3, DE000A289R25, DE000A289R33, DE000A30V5G4, DE000A351TH2, DE000A351YT7</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PFO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Pforzheim Calw</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