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0" yWindow="-120" windowWidth="38640" windowHeight="212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3" fillId="0" borderId="0" pivotButton="0" quotePrefix="0" xfId="0"/>
    <xf numFmtId="164" fontId="45"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Sparkasse Neuss</t>
        </is>
      </c>
      <c r="H2" s="4" t="n"/>
      <c r="I2" s="4" t="n"/>
    </row>
    <row r="3" ht="15" customHeight="1">
      <c r="G3" s="5" t="inlineStr">
        <is>
          <t>Oberstr. 110-124</t>
        </is>
      </c>
      <c r="H3" s="6" t="n"/>
      <c r="I3" s="6" t="n"/>
    </row>
    <row r="4" ht="15" customHeight="1">
      <c r="G4" s="5" t="inlineStr">
        <is>
          <t>41460 Neuss</t>
        </is>
      </c>
      <c r="H4" s="6" t="n"/>
      <c r="I4" s="6" t="n"/>
      <c r="J4" s="7" t="n"/>
    </row>
    <row r="5" ht="15" customHeight="1">
      <c r="G5" s="5" t="inlineStr">
        <is>
          <t>Telefon: +49 2131 97-4444</t>
        </is>
      </c>
      <c r="H5" s="6" t="n"/>
      <c r="I5" s="6" t="n"/>
      <c r="J5" s="7" t="n"/>
    </row>
    <row r="6" ht="15" customHeight="1">
      <c r="G6" s="5" t="inlineStr">
        <is>
          <t>E-Mail: info@sparkasse-neuss.de</t>
        </is>
      </c>
      <c r="H6" s="6" t="n"/>
      <c r="I6" s="6" t="n"/>
      <c r="J6" s="7" t="n"/>
    </row>
    <row r="7" ht="15" customHeight="1">
      <c r="G7" s="5" t="inlineStr">
        <is>
          <t>Internet: https://www.sparkasse-neuss.de</t>
        </is>
      </c>
      <c r="H7" s="6" t="n"/>
      <c r="I7" s="6" t="n"/>
    </row>
    <row r="8" ht="14.1" customFormat="1" customHeight="1" s="8">
      <c r="A8" s="9" t="n"/>
      <c r="G8" s="5" t="inlineStr">
        <is>
          <t>Internet: www.s-pfandbrief.de</t>
        </is>
      </c>
      <c r="H8" s="6" t="n"/>
      <c r="I8" s="6" t="n"/>
    </row>
    <row r="9" ht="15" customHeight="1">
      <c r="A9" s="9" t="n"/>
      <c r="B9" s="10" t="n"/>
      <c r="C9" s="11" t="n"/>
      <c r="D9" s="436" t="n"/>
      <c r="E9" s="436" t="n"/>
      <c r="F9" s="436" t="n"/>
      <c r="G9" s="436" t="n"/>
      <c r="H9" s="436" t="n"/>
      <c r="I9" s="43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37">
        <f>"Pfandbriefe outstanding and their cover"</f>
        <v/>
      </c>
    </row>
    <row r="17" ht="15" customHeight="1">
      <c r="A17" s="9" t="n"/>
      <c r="B17" s="437">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160</v>
      </c>
      <c r="E21" s="355" t="n">
        <v>120</v>
      </c>
      <c r="F21" s="354" t="n">
        <v>161.483295</v>
      </c>
      <c r="G21" s="355" t="n">
        <v>112.305823</v>
      </c>
      <c r="H21" s="354" t="n">
        <v>133.63698</v>
      </c>
      <c r="I21" s="355" t="n">
        <v>96.75249599999999</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591.92825</v>
      </c>
      <c r="E23" s="358" t="n">
        <v>580.840676</v>
      </c>
      <c r="F23" s="357" t="n">
        <v>566.691287</v>
      </c>
      <c r="G23" s="358" t="n">
        <v>540.693925</v>
      </c>
      <c r="H23" s="357" t="n">
        <v>501.064694</v>
      </c>
      <c r="I23" s="358" t="n">
        <v>477.829336</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8" t="inlineStr">
        <is>
          <t>OC in % of Pfandbriefe outstanding</t>
        </is>
      </c>
      <c r="C26" s="432"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6.590033999999999</v>
      </c>
      <c r="E27" s="355" t="n">
        <v>4.787384</v>
      </c>
      <c r="F27" s="354" t="n">
        <v>3.229666</v>
      </c>
      <c r="G27" s="355" t="n">
        <v>4.479643</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425.338216</v>
      </c>
      <c r="E29" s="361" t="n">
        <v>456.053293</v>
      </c>
      <c r="F29" s="360" t="n">
        <v>401.978326</v>
      </c>
      <c r="G29" s="361" t="n">
        <v>423.908459</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10</v>
      </c>
      <c r="E37" s="355" t="n">
        <v>10</v>
      </c>
      <c r="F37" s="354" t="n">
        <v>10.177911</v>
      </c>
      <c r="G37" s="355" t="n">
        <v>10.233637</v>
      </c>
      <c r="H37" s="354" t="n">
        <v>9.691806</v>
      </c>
      <c r="I37" s="355" t="n">
        <v>9.522926999999999</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32.401133</v>
      </c>
      <c r="E39" s="358" t="n">
        <v>35.0376</v>
      </c>
      <c r="F39" s="357" t="n">
        <v>32.072409</v>
      </c>
      <c r="G39" s="358" t="n">
        <v>34.470398</v>
      </c>
      <c r="H39" s="357" t="n">
        <v>31.368308</v>
      </c>
      <c r="I39" s="358" t="n">
        <v>33.488616</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8" t="inlineStr">
        <is>
          <t>OC in % of Pfandbriefe outstanding</t>
        </is>
      </c>
      <c r="C42" s="432"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0.41619</v>
      </c>
      <c r="E43" s="355" t="n">
        <v>0.425682</v>
      </c>
      <c r="F43" s="354" t="n">
        <v>0.203558</v>
      </c>
      <c r="G43" s="355" t="n">
        <v>0.401887</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21.984943</v>
      </c>
      <c r="E45" s="361" t="n">
        <v>24.611919</v>
      </c>
      <c r="F45" s="360" t="n">
        <v>21.69094</v>
      </c>
      <c r="G45" s="361" t="n">
        <v>23.834874</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v>0</v>
      </c>
      <c r="E47" s="355" t="n">
        <v>0</v>
      </c>
      <c r="F47" s="354" t="n">
        <v>0</v>
      </c>
      <c r="G47" s="355" t="n">
        <v>0</v>
      </c>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8" t="inlineStr">
        <is>
          <t>OC in % of Pfandbriefe outstanding</t>
        </is>
      </c>
      <c r="C58" s="432"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8" t="inlineStr">
        <is>
          <t>OC in % of Pfandbriefe outstanding</t>
        </is>
      </c>
      <c r="C74" s="432"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4" t="inlineStr">
        <is>
          <t xml:space="preserve">      nominal value:       sum of the nominal statutory overcollateralization pursuant to § 4 (2) PfandBG and the nominal value of the net present value statutory 
                                      overcollateralization pursuant to § 4 (1) PfandBG</t>
        </is>
      </c>
    </row>
    <row r="86" ht="36" customHeight="1">
      <c r="B86" s="414"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42:C42"/>
    <mergeCell ref="D51:E51"/>
    <mergeCell ref="F51:G51"/>
    <mergeCell ref="H51:I51"/>
    <mergeCell ref="B58:C58"/>
    <mergeCell ref="D19:E19"/>
    <mergeCell ref="F19:G19"/>
    <mergeCell ref="H19:I19"/>
    <mergeCell ref="B26:C26"/>
    <mergeCell ref="D35:E35"/>
    <mergeCell ref="F35:G35"/>
    <mergeCell ref="H35:I35"/>
    <mergeCell ref="B86:I86"/>
    <mergeCell ref="D67:E67"/>
    <mergeCell ref="F67:G67"/>
    <mergeCell ref="H67:I67"/>
    <mergeCell ref="B74:C74"/>
    <mergeCell ref="B85:J85"/>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36" t="n"/>
      <c r="H2" s="13" t="n"/>
      <c r="I2" s="436" t="n"/>
      <c r="J2" s="436" t="n"/>
      <c r="K2" s="436" t="n"/>
    </row>
    <row r="3" ht="12.75" customHeight="1">
      <c r="H3" s="436" t="n"/>
      <c r="I3" s="436" t="n"/>
      <c r="J3" s="436" t="n"/>
      <c r="K3" s="436" t="n"/>
    </row>
    <row r="4" ht="12.75" customHeight="1">
      <c r="C4" s="455" t="inlineStr">
        <is>
          <t>Further cover assets - in detail for Public Pfandbriefe</t>
        </is>
      </c>
      <c r="D4" s="13" t="n"/>
      <c r="E4" s="13" t="n"/>
      <c r="F4" s="436" t="n"/>
      <c r="G4" s="436" t="n"/>
      <c r="H4" s="436" t="n"/>
      <c r="I4" s="436" t="n"/>
      <c r="J4" s="436" t="n"/>
      <c r="K4" s="436" t="n"/>
    </row>
    <row r="5" ht="15" customHeight="1">
      <c r="C5" s="455">
        <f>UebInstitutQuartal</f>
        <v/>
      </c>
      <c r="D5" s="436" t="n"/>
      <c r="E5" s="436" t="n"/>
      <c r="F5" s="436" t="n"/>
      <c r="G5" s="436" t="n"/>
      <c r="H5" s="436" t="n"/>
      <c r="I5" s="436" t="n"/>
      <c r="J5" s="436" t="n"/>
      <c r="K5" s="436" t="n"/>
    </row>
    <row r="6" ht="12.75" customHeight="1">
      <c r="C6" s="436" t="n"/>
      <c r="D6" s="436" t="n"/>
      <c r="E6" s="436" t="n"/>
      <c r="F6" s="436" t="n"/>
      <c r="G6" s="436" t="n"/>
      <c r="H6" s="436" t="n"/>
      <c r="I6" s="436" t="n"/>
      <c r="J6" s="436" t="n"/>
      <c r="K6" s="43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36" t="n"/>
      <c r="G2" s="436" t="n"/>
      <c r="H2" s="436" t="n"/>
      <c r="I2" s="436" t="n"/>
      <c r="J2" s="436" t="n"/>
    </row>
    <row r="3" ht="12.75" customHeight="1">
      <c r="H3" s="436" t="n"/>
      <c r="I3" s="436" t="n"/>
      <c r="J3" s="436" t="n"/>
    </row>
    <row r="4" ht="12.75" customHeight="1">
      <c r="C4" s="455" t="inlineStr">
        <is>
          <t>Further cover assets - in detail for Ship Pfandbriefe</t>
        </is>
      </c>
      <c r="D4" s="13" t="n"/>
      <c r="E4" s="13" t="n"/>
      <c r="F4" s="436" t="n"/>
      <c r="G4" s="436" t="n"/>
      <c r="H4" s="436" t="n"/>
      <c r="I4" s="436" t="n"/>
      <c r="J4" s="436" t="n"/>
    </row>
    <row r="5" ht="15" customHeight="1">
      <c r="C5" s="455">
        <f>UebInstitutQuartal</f>
        <v/>
      </c>
      <c r="D5" s="436" t="n"/>
      <c r="E5" s="436" t="n"/>
      <c r="F5" s="436" t="n"/>
      <c r="G5" s="436" t="n"/>
      <c r="H5" s="436" t="n"/>
      <c r="I5" s="436" t="n"/>
      <c r="J5" s="436" t="n"/>
    </row>
    <row r="6" ht="12.75" customHeight="1">
      <c r="C6" s="436" t="n"/>
      <c r="D6" s="436" t="n"/>
      <c r="E6" s="436" t="n"/>
      <c r="F6" s="436" t="n"/>
      <c r="G6" s="436" t="n"/>
      <c r="H6" s="436" t="n"/>
      <c r="I6" s="436" t="n"/>
      <c r="J6" s="43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36" t="n"/>
      <c r="G2" s="436" t="n"/>
      <c r="H2" s="436" t="n"/>
      <c r="I2" s="436" t="n"/>
      <c r="J2" s="436" t="n"/>
    </row>
    <row r="3" ht="12.75" customHeight="1">
      <c r="H3" s="436" t="n"/>
      <c r="I3" s="436" t="n"/>
      <c r="J3" s="436" t="n"/>
    </row>
    <row r="4" ht="12.75" customHeight="1">
      <c r="C4" s="455" t="inlineStr">
        <is>
          <t>Further cover assets - in detail for Aircraft Pfandbriefe</t>
        </is>
      </c>
      <c r="D4" s="13" t="n"/>
      <c r="E4" s="13" t="n"/>
      <c r="F4" s="436" t="n"/>
      <c r="G4" s="436" t="n"/>
      <c r="H4" s="436" t="n"/>
      <c r="I4" s="436" t="n"/>
      <c r="J4" s="436" t="n"/>
    </row>
    <row r="5" ht="15" customHeight="1">
      <c r="C5" s="455">
        <f>UebInstitutQuartal</f>
        <v/>
      </c>
      <c r="D5" s="436" t="n"/>
      <c r="E5" s="436" t="n"/>
      <c r="F5" s="436" t="n"/>
      <c r="G5" s="436" t="n"/>
      <c r="H5" s="436" t="n"/>
      <c r="I5" s="436" t="n"/>
      <c r="J5" s="436" t="n"/>
    </row>
    <row r="6" ht="12.75" customHeight="1">
      <c r="C6" s="436" t="n"/>
      <c r="D6" s="436" t="n"/>
      <c r="E6" s="436" t="n"/>
      <c r="F6" s="436" t="n"/>
      <c r="G6" s="436" t="n"/>
      <c r="H6" s="436" t="n"/>
      <c r="I6" s="436" t="n"/>
      <c r="J6" s="43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0</v>
      </c>
      <c r="B7" s="420" t="inlineStr">
        <is>
          <t>Mortgage Pfandbriefe</t>
        </is>
      </c>
      <c r="C7" s="381" t="n"/>
      <c r="D7" s="381" t="n"/>
      <c r="E7" s="381" t="n"/>
    </row>
    <row r="8" ht="13.5" customHeight="1" thickBot="1">
      <c r="A8" s="200" t="n">
        <v>0</v>
      </c>
      <c r="B8" s="144" t="n"/>
      <c r="C8" s="145" t="n"/>
      <c r="D8" s="422">
        <f>AktQuartKurz&amp;" "&amp;AktJahr</f>
        <v/>
      </c>
      <c r="E8" s="424">
        <f>AktQuartKurz&amp;" "&amp;(AktJahr-1)</f>
        <v/>
      </c>
    </row>
    <row r="9">
      <c r="A9" s="200" t="n">
        <v>0</v>
      </c>
      <c r="B9" s="405" t="inlineStr">
        <is>
          <t>Outstanding Pfandbriefe</t>
        </is>
      </c>
      <c r="C9" s="190" t="inlineStr">
        <is>
          <t>(€ mn.)</t>
        </is>
      </c>
      <c r="D9" s="203" t="n">
        <v>160</v>
      </c>
      <c r="E9" s="204" t="n">
        <v>120</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591.92825</v>
      </c>
      <c r="E12" s="192" t="n">
        <v>580.840676</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96.42</v>
      </c>
      <c r="E18" s="195" t="n">
        <v>96.18000000000001</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6.62</v>
      </c>
      <c r="E30" s="195" t="n">
        <v>6.51</v>
      </c>
    </row>
    <row r="31" ht="31.5" customHeight="1">
      <c r="A31" s="200" t="n">
        <v>0</v>
      </c>
      <c r="B31" s="157" t="inlineStr">
        <is>
          <t xml:space="preserve">average loan-to-value ratio, weighted using the mortgage lending value
section 28 para. 2 no. 3  </t>
        </is>
      </c>
      <c r="C31" s="156" t="inlineStr">
        <is>
          <t>%</t>
        </is>
      </c>
      <c r="D31" s="155" t="n">
        <v>53.16</v>
      </c>
      <c r="E31" s="195" t="n">
        <v>52.93</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0.534592</v>
      </c>
      <c r="E35" s="195" t="n">
        <v>10.491245</v>
      </c>
    </row>
    <row r="36">
      <c r="A36" s="200" t="n"/>
      <c r="B36" s="220" t="inlineStr">
        <is>
          <t>Day on which the largest negative sum results</t>
        </is>
      </c>
      <c r="C36" s="154" t="inlineStr">
        <is>
          <t>Day (1-180)</t>
        </is>
      </c>
      <c r="D36" s="348" t="n">
        <v>23</v>
      </c>
      <c r="E36" s="349" t="n">
        <v>22</v>
      </c>
    </row>
    <row r="37" ht="21.75" customHeight="1" thickBot="1">
      <c r="A37" s="200" t="n">
        <v>1</v>
      </c>
      <c r="B37" s="158" t="inlineStr">
        <is>
          <t>Total amount of cover assets meeting the requirements of section 4 para 1a s. 3 Pfandbrief Act</t>
        </is>
      </c>
      <c r="C37" s="225" t="inlineStr">
        <is>
          <t>(€ mn.)</t>
        </is>
      </c>
      <c r="D37" s="197" t="n">
        <v>10</v>
      </c>
      <c r="E37" s="198" t="n">
        <v>10</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0.04</v>
      </c>
      <c r="E48" s="198" t="n">
        <v>0.02</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1</v>
      </c>
      <c r="B7" s="420" t="inlineStr">
        <is>
          <t>Public Pfandbriefe</t>
        </is>
      </c>
      <c r="C7" s="381" t="n"/>
      <c r="D7" s="381" t="n"/>
      <c r="E7" s="381" t="n"/>
    </row>
    <row r="8" ht="13.5" customHeight="1" thickBot="1">
      <c r="A8" s="200" t="n">
        <v>1</v>
      </c>
      <c r="B8" s="144" t="n"/>
      <c r="C8" s="145" t="n"/>
      <c r="D8" s="422">
        <f>AktQuartKurz&amp;" "&amp;AktJahr</f>
        <v/>
      </c>
      <c r="E8" s="424">
        <f>AktQuartKurz&amp;" "&amp;(AktJahr-1)</f>
        <v/>
      </c>
    </row>
    <row r="9">
      <c r="A9" s="200" t="n">
        <v>1</v>
      </c>
      <c r="B9" s="405" t="inlineStr">
        <is>
          <t>Outstanding Pfandbriefe</t>
        </is>
      </c>
      <c r="C9" s="202" t="inlineStr">
        <is>
          <t>(€ mn.)</t>
        </is>
      </c>
      <c r="D9" s="203" t="n">
        <v>10</v>
      </c>
      <c r="E9" s="204" t="n">
        <v>10</v>
      </c>
    </row>
    <row r="10" ht="21.75" customHeight="1" thickBot="1">
      <c r="A10" s="200" t="n">
        <v>1</v>
      </c>
      <c r="B10" s="226" t="inlineStr">
        <is>
          <t xml:space="preserve">thereof percentage share of fixed-rate Pfandbriefe
section 28 para. 1 no. 13 </t>
        </is>
      </c>
      <c r="C10" s="151" t="inlineStr">
        <is>
          <t>%</t>
        </is>
      </c>
      <c r="D10" s="152" t="n">
        <v>100</v>
      </c>
      <c r="E10" s="193" t="n">
        <v>100</v>
      </c>
    </row>
    <row r="11" ht="13.5" customHeight="1" thickBot="1">
      <c r="A11" s="200" t="n">
        <v>1</v>
      </c>
      <c r="B11" s="408" t="n"/>
      <c r="C11" s="381" t="n"/>
      <c r="D11" s="381" t="n"/>
      <c r="E11" s="409" t="n"/>
    </row>
    <row r="12">
      <c r="A12" s="200" t="n">
        <v>1</v>
      </c>
      <c r="B12" s="406" t="inlineStr">
        <is>
          <t>Cover Pool</t>
        </is>
      </c>
      <c r="C12" s="228" t="inlineStr">
        <is>
          <t>(€ mn.)</t>
        </is>
      </c>
      <c r="D12" s="203" t="n">
        <v>32.401133</v>
      </c>
      <c r="E12" s="204" t="n">
        <v>35.0376</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v>0</v>
      </c>
    </row>
    <row r="16" ht="18" customHeight="1">
      <c r="A16" s="200" t="n"/>
      <c r="B16" s="222" t="inlineStr">
        <is>
          <t xml:space="preserve">thereof percentage share of fixed-rate cover assets
section 28 para. 1 no. 13 </t>
        </is>
      </c>
      <c r="C16" s="156" t="inlineStr">
        <is>
          <t>%</t>
        </is>
      </c>
      <c r="D16" s="155" t="n">
        <v>25.82</v>
      </c>
      <c r="E16" s="195" t="n">
        <v>30.05</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2</v>
      </c>
      <c r="B7" s="420" t="inlineStr">
        <is>
          <t>Ship Pfandbriefe</t>
        </is>
      </c>
      <c r="C7" s="381" t="n"/>
      <c r="D7" s="381" t="n"/>
      <c r="E7" s="381" t="n"/>
    </row>
    <row r="8" ht="13.5" customHeight="1" thickBot="1">
      <c r="A8" s="200" t="n">
        <v>2</v>
      </c>
      <c r="B8" s="144" t="n"/>
      <c r="C8" s="145" t="n"/>
      <c r="D8" s="422">
        <f>AktQuartKurz&amp;" "&amp;AktJahr</f>
        <v/>
      </c>
      <c r="E8" s="424">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3</v>
      </c>
      <c r="B7" s="420" t="inlineStr">
        <is>
          <t>Aircraft Pfandbriefe</t>
        </is>
      </c>
      <c r="C7" s="381" t="n"/>
      <c r="D7" s="381" t="n"/>
      <c r="E7" s="381" t="n"/>
    </row>
    <row r="8" ht="13.5" customHeight="1" thickBot="1">
      <c r="A8" s="200" t="n">
        <v>3</v>
      </c>
      <c r="B8" s="144" t="n"/>
      <c r="C8" s="145" t="n"/>
      <c r="D8" s="422">
        <f>AktQuartKurz&amp;" "&amp;AktJahr</f>
        <v/>
      </c>
      <c r="E8" s="424">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28"/>
  <sheetViews>
    <sheetView showGridLines="0" showRowColHeaders="0" workbookViewId="0">
      <selection activeCell="D10" sqref="D10"/>
    </sheetView>
  </sheetViews>
  <sheetFormatPr baseColWidth="8" defaultColWidth="9.140625" defaultRowHeight="12.75"/>
  <cols>
    <col width="0.85546875" customWidth="1" style="436" min="1" max="1"/>
    <col width="8.140625" customWidth="1" style="436" min="2" max="2"/>
    <col hidden="1" width="11.5703125" customWidth="1" style="436" min="3" max="3"/>
    <col width="60.7109375" customWidth="1" style="436" min="4" max="5"/>
    <col width="15.7109375" customWidth="1" style="436" min="6" max="7"/>
    <col width="18.85546875" customWidth="1" style="436" min="8" max="8"/>
    <col width="11.42578125" customWidth="1" style="43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37" t="inlineStr">
        <is>
          <t>List of International Securities Identification Numbers of the International Organization for Standardization (ISIN) by Pfandbrief class</t>
        </is>
      </c>
    </row>
    <row r="5" ht="12.75" customHeight="1">
      <c r="B5" s="437">
        <f>UebInstitutQuartal</f>
        <v/>
      </c>
      <c r="E5" s="380" t="n"/>
      <c r="F5" s="380" t="n"/>
      <c r="G5" s="380" t="n"/>
    </row>
    <row r="6" ht="12.75" customHeight="1"/>
    <row r="8">
      <c r="B8" s="420" t="inlineStr">
        <is>
          <t>Mortgage Pfandbriefe</t>
        </is>
      </c>
      <c r="C8" s="381" t="n"/>
      <c r="D8" s="381" t="n"/>
      <c r="E8" s="381" t="n"/>
    </row>
    <row r="9" ht="13.5" customHeight="1" thickBot="1">
      <c r="B9" s="144" t="n"/>
      <c r="C9" s="145" t="n"/>
      <c r="D9" s="422">
        <f>AktQuartKurz&amp;" "&amp;AktJahr</f>
        <v/>
      </c>
      <c r="E9" s="424">
        <f>AktQuartKurz&amp;" "&amp;(AktJahr-1)</f>
        <v/>
      </c>
    </row>
    <row r="10" ht="13.5" customHeight="1" thickBot="1">
      <c r="B10" s="209" t="inlineStr">
        <is>
          <t>ISIN</t>
        </is>
      </c>
      <c r="C10" s="189" t="inlineStr">
        <is>
          <t>(Mio. €)</t>
        </is>
      </c>
      <c r="D10" s="527" t="n">
        <v>0</v>
      </c>
      <c r="E10" s="528" t="n">
        <v>0</v>
      </c>
    </row>
    <row r="13">
      <c r="B13" s="420" t="inlineStr">
        <is>
          <t>Public Pfandbriefe</t>
        </is>
      </c>
      <c r="C13" s="381" t="n"/>
      <c r="D13" s="381" t="n"/>
      <c r="E13" s="381" t="n"/>
    </row>
    <row r="14" ht="13.5" customHeight="1" thickBot="1">
      <c r="B14" s="144" t="n"/>
      <c r="C14" s="145" t="n"/>
      <c r="D14" s="422">
        <f>AktQuartKurz&amp;" "&amp;AktJahr</f>
        <v/>
      </c>
      <c r="E14" s="424">
        <f>AktQuartKurz&amp;" "&amp;(AktJahr-1)</f>
        <v/>
      </c>
    </row>
    <row r="15" ht="13.5" customHeight="1" thickBot="1">
      <c r="B15" s="209" t="inlineStr">
        <is>
          <t>ISIN</t>
        </is>
      </c>
      <c r="C15" s="189" t="inlineStr">
        <is>
          <t>(Mio. €)</t>
        </is>
      </c>
      <c r="D15" s="527" t="n">
        <v>0</v>
      </c>
      <c r="E15" s="528" t="n">
        <v>0</v>
      </c>
    </row>
    <row r="18">
      <c r="B18" s="420" t="inlineStr">
        <is>
          <t>Ship Pfandbriefe</t>
        </is>
      </c>
      <c r="C18" s="381" t="n"/>
      <c r="D18" s="381" t="n"/>
      <c r="E18" s="381" t="n"/>
    </row>
    <row r="19" ht="13.5" customHeight="1" thickBot="1">
      <c r="B19" s="144" t="n"/>
      <c r="C19" s="145" t="n"/>
      <c r="D19" s="422">
        <f>AktQuartKurz&amp;" "&amp;AktJahr</f>
        <v/>
      </c>
      <c r="E19" s="424">
        <f>AktQuartKurz&amp;" "&amp;(AktJahr-1)</f>
        <v/>
      </c>
    </row>
    <row r="20" ht="13.5" customHeight="1" thickBot="1">
      <c r="B20" s="209" t="inlineStr">
        <is>
          <t>ISIN</t>
        </is>
      </c>
      <c r="C20" s="189" t="inlineStr">
        <is>
          <t>(Mio. €)</t>
        </is>
      </c>
      <c r="D20" s="362" t="n">
        <v>0</v>
      </c>
      <c r="E20" s="363" t="n">
        <v>0</v>
      </c>
    </row>
    <row r="23">
      <c r="B23" s="420" t="inlineStr">
        <is>
          <t>Aircraft Pfandbriefe</t>
        </is>
      </c>
      <c r="C23" s="381" t="n"/>
      <c r="D23" s="381" t="n"/>
      <c r="E23" s="381" t="n"/>
    </row>
    <row r="24" ht="13.5" customHeight="1" thickBot="1">
      <c r="B24" s="144" t="n"/>
      <c r="C24" s="145" t="n"/>
      <c r="D24" s="422">
        <f>AktQuartKurz&amp;" "&amp;AktJahr</f>
        <v/>
      </c>
      <c r="E24" s="424">
        <f>AktQuartKurz&amp;" "&amp;(AktJahr-1)</f>
        <v/>
      </c>
    </row>
    <row r="25" ht="13.5" customHeight="1" thickBot="1">
      <c r="B25" s="209" t="inlineStr">
        <is>
          <t>ISIN</t>
        </is>
      </c>
      <c r="C25" s="189" t="inlineStr">
        <is>
          <t>(Mio. €)</t>
        </is>
      </c>
      <c r="D25" s="362" t="n">
        <v>0</v>
      </c>
      <c r="E25" s="363" t="n">
        <v>0</v>
      </c>
    </row>
    <row r="28">
      <c r="B28"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26.04.2024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03</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NEU</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Sparkasse Neuss</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s</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36" min="1" max="1"/>
    <col width="28.7109375" customWidth="1" style="436" min="2" max="2"/>
    <col hidden="1" width="11.5703125" customWidth="1" style="436" min="3" max="3"/>
    <col width="18.7109375" customWidth="1" style="436" min="4" max="4"/>
    <col width="16.28515625" customWidth="1" style="436" min="5" max="5"/>
    <col width="18.7109375" customWidth="1" style="436" min="6" max="6"/>
    <col width="16.28515625" customWidth="1" style="436" min="7" max="7"/>
    <col width="6.7109375" customWidth="1" style="436" min="8" max="8"/>
    <col width="18.7109375" customWidth="1" style="436" min="9" max="10"/>
    <col width="11.42578125" customWidth="1" style="43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37" t="inlineStr">
        <is>
          <t>Maturity structure of Pfandbriefe outstanding and their respective cover pools</t>
        </is>
      </c>
    </row>
    <row r="5" ht="12.75" customHeight="1">
      <c r="B5" s="437">
        <f>UebInstitutQuartal</f>
        <v/>
      </c>
      <c r="E5" s="438" t="n"/>
      <c r="F5" s="380" t="n"/>
      <c r="G5" s="380" t="n"/>
    </row>
    <row r="6" ht="12.75" customHeight="1"/>
    <row r="7" ht="24" customHeight="1">
      <c r="B7" s="29" t="n"/>
    </row>
    <row r="8" ht="25.5" customHeight="1">
      <c r="A8" s="17" t="n">
        <v>0</v>
      </c>
      <c r="B8" s="381" t="inlineStr">
        <is>
          <t>Mortgage Pfandbriefe</t>
        </is>
      </c>
      <c r="C8" s="30" t="n"/>
      <c r="D8" s="429">
        <f>AktQuartKurz&amp;" "&amp;AktJahr</f>
        <v/>
      </c>
      <c r="F8" s="439">
        <f>AktQuartKurz&amp;" "&amp;(AktJahr-1)</f>
        <v/>
      </c>
      <c r="I8" s="208">
        <f>AktQuartKurz&amp;" "&amp;AktJahr&amp;CHAR(10)&amp;
"Mat-Ex (12 months)*"</f>
        <v/>
      </c>
      <c r="J8" s="208">
        <f>AktQuartKurz&amp;" "&amp;(AktJahr-1)&amp;CHAR(10)&amp;
"Mat-Ex (12 months)*"</f>
        <v/>
      </c>
    </row>
    <row r="9" ht="12.75" customHeight="1">
      <c r="A9" s="17" t="n">
        <v>0</v>
      </c>
      <c r="B9" s="435" t="n"/>
      <c r="D9" s="32" t="inlineStr">
        <is>
          <t>Pfandbriefe outstanding</t>
        </is>
      </c>
      <c r="E9" s="33" t="inlineStr">
        <is>
          <t>Cover pool</t>
        </is>
      </c>
      <c r="F9" s="32">
        <f>D9</f>
        <v/>
      </c>
      <c r="G9" s="33">
        <f>E9</f>
        <v/>
      </c>
      <c r="I9" s="32" t="inlineStr">
        <is>
          <t>Pfandbriefe outstanding</t>
        </is>
      </c>
      <c r="J9" s="33">
        <f>I9</f>
        <v/>
      </c>
    </row>
    <row r="10" ht="12.75" customHeight="1">
      <c r="A10" s="17" t="n">
        <v>0</v>
      </c>
      <c r="B10" s="431" t="inlineStr">
        <is>
          <t>Maturity:</t>
        </is>
      </c>
      <c r="C10" s="432" t="n"/>
      <c r="D10" s="34">
        <f>Einheit_Waehrung</f>
        <v/>
      </c>
      <c r="E10" s="35">
        <f>D10</f>
        <v/>
      </c>
      <c r="F10" s="34">
        <f>D10</f>
        <v/>
      </c>
      <c r="G10" s="35">
        <f>D10</f>
        <v/>
      </c>
      <c r="I10" s="34">
        <f>D10</f>
        <v/>
      </c>
      <c r="J10" s="35">
        <f>I10</f>
        <v/>
      </c>
    </row>
    <row r="11" ht="12.75" customHeight="1">
      <c r="A11" s="17" t="n">
        <v>0</v>
      </c>
      <c r="B11" s="427" t="inlineStr">
        <is>
          <t>&lt;= 0.5 years</t>
        </is>
      </c>
      <c r="C11" s="428" t="n"/>
      <c r="D11" s="36" t="n">
        <v>0</v>
      </c>
      <c r="E11" s="37" t="n">
        <v>41.368331</v>
      </c>
      <c r="F11" s="36" t="n">
        <v>10</v>
      </c>
      <c r="G11" s="37" t="n">
        <v>40.85866799999999</v>
      </c>
      <c r="I11" s="36" t="n">
        <v>0</v>
      </c>
      <c r="J11" s="37" t="n">
        <v>0</v>
      </c>
    </row>
    <row r="12" ht="12.75" customHeight="1">
      <c r="A12" s="17" t="n">
        <v>0</v>
      </c>
      <c r="B12" s="427" t="inlineStr">
        <is>
          <t>&gt; 0.5 years and &lt;= 1 year</t>
        </is>
      </c>
      <c r="C12" s="428" t="n"/>
      <c r="D12" s="36" t="n">
        <v>0</v>
      </c>
      <c r="E12" s="37" t="n">
        <v>30.152563</v>
      </c>
      <c r="F12" s="36" t="n">
        <v>20</v>
      </c>
      <c r="G12" s="37" t="n">
        <v>24.429655</v>
      </c>
      <c r="I12" s="36" t="n">
        <v>0</v>
      </c>
      <c r="J12" s="37" t="n">
        <v>0</v>
      </c>
    </row>
    <row r="13" ht="12.75" customHeight="1">
      <c r="A13" s="17" t="n"/>
      <c r="B13" s="427" t="inlineStr">
        <is>
          <t>&gt; 1  year and &lt;= 1.5 years</t>
        </is>
      </c>
      <c r="C13" s="428" t="n"/>
      <c r="D13" s="36" t="n">
        <v>10</v>
      </c>
      <c r="E13" s="37" t="n">
        <v>39.668986</v>
      </c>
      <c r="F13" s="36" t="n">
        <v>0</v>
      </c>
      <c r="G13" s="37" t="n">
        <v>27.457724</v>
      </c>
      <c r="I13" s="36" t="n">
        <v>0</v>
      </c>
      <c r="J13" s="37" t="n">
        <v>10</v>
      </c>
    </row>
    <row r="14" ht="12.75" customHeight="1">
      <c r="A14" s="17" t="n">
        <v>0</v>
      </c>
      <c r="B14" s="427" t="inlineStr">
        <is>
          <t>&gt; 1.5 years and &lt;= 2 years</t>
        </is>
      </c>
      <c r="C14" s="427" t="n"/>
      <c r="D14" s="38" t="n">
        <v>5</v>
      </c>
      <c r="E14" s="199" t="n">
        <v>23.073852</v>
      </c>
      <c r="F14" s="38" t="n">
        <v>0</v>
      </c>
      <c r="G14" s="199" t="n">
        <v>30.54764</v>
      </c>
      <c r="I14" s="36" t="n">
        <v>0</v>
      </c>
      <c r="J14" s="37" t="n">
        <v>20</v>
      </c>
    </row>
    <row r="15" ht="12.75" customHeight="1">
      <c r="A15" s="17" t="n">
        <v>0</v>
      </c>
      <c r="B15" s="427" t="inlineStr">
        <is>
          <t>&gt; 2 years and &lt;= 3 years</t>
        </is>
      </c>
      <c r="C15" s="427" t="n"/>
      <c r="D15" s="38" t="n">
        <v>0</v>
      </c>
      <c r="E15" s="199" t="n">
        <v>47.444399</v>
      </c>
      <c r="F15" s="38" t="n">
        <v>15</v>
      </c>
      <c r="G15" s="199" t="n">
        <v>62.076855</v>
      </c>
      <c r="I15" s="36" t="n">
        <v>15</v>
      </c>
      <c r="J15" s="37" t="n">
        <v>0</v>
      </c>
    </row>
    <row r="16" ht="12.75" customHeight="1">
      <c r="A16" s="17" t="n">
        <v>0</v>
      </c>
      <c r="B16" s="427" t="inlineStr">
        <is>
          <t>&gt; 3 years and &lt;= 4 years</t>
        </is>
      </c>
      <c r="C16" s="427" t="n"/>
      <c r="D16" s="38" t="n">
        <v>0</v>
      </c>
      <c r="E16" s="199" t="n">
        <v>45.317543</v>
      </c>
      <c r="F16" s="38" t="n">
        <v>0</v>
      </c>
      <c r="G16" s="199" t="n">
        <v>44.403479</v>
      </c>
      <c r="I16" s="36" t="n">
        <v>0</v>
      </c>
      <c r="J16" s="37" t="n">
        <v>15</v>
      </c>
    </row>
    <row r="17" ht="12.75" customHeight="1">
      <c r="A17" s="17" t="n">
        <v>0</v>
      </c>
      <c r="B17" s="427" t="inlineStr">
        <is>
          <t>&gt; 4 years and &lt;= 5 years</t>
        </is>
      </c>
      <c r="C17" s="427" t="n"/>
      <c r="D17" s="38" t="n">
        <v>5</v>
      </c>
      <c r="E17" s="199" t="n">
        <v>35.080721</v>
      </c>
      <c r="F17" s="38" t="n">
        <v>0</v>
      </c>
      <c r="G17" s="199" t="n">
        <v>45.471407</v>
      </c>
      <c r="I17" s="36" t="n">
        <v>0</v>
      </c>
      <c r="J17" s="37" t="n">
        <v>0</v>
      </c>
    </row>
    <row r="18" ht="12.75" customHeight="1">
      <c r="A18" s="17" t="n">
        <v>0</v>
      </c>
      <c r="B18" s="427" t="inlineStr">
        <is>
          <t>&gt; 5 years and &lt;= 10 years</t>
        </is>
      </c>
      <c r="C18" s="428" t="n"/>
      <c r="D18" s="36" t="n">
        <v>85</v>
      </c>
      <c r="E18" s="37" t="n">
        <v>258.059852</v>
      </c>
      <c r="F18" s="36" t="n">
        <v>35</v>
      </c>
      <c r="G18" s="37" t="n">
        <v>226.394944</v>
      </c>
      <c r="I18" s="36" t="n">
        <v>85</v>
      </c>
      <c r="J18" s="37" t="n">
        <v>5</v>
      </c>
    </row>
    <row r="19" ht="12.75" customHeight="1">
      <c r="A19" s="17" t="n">
        <v>0</v>
      </c>
      <c r="B19" s="427" t="inlineStr">
        <is>
          <t>&gt; 10 years</t>
        </is>
      </c>
      <c r="C19" s="428" t="n"/>
      <c r="D19" s="36" t="n">
        <v>55</v>
      </c>
      <c r="E19" s="37" t="n">
        <v>71.762002</v>
      </c>
      <c r="F19" s="36" t="n">
        <v>40</v>
      </c>
      <c r="G19" s="37" t="n">
        <v>78.809704</v>
      </c>
      <c r="I19" s="36" t="n">
        <v>60</v>
      </c>
      <c r="J19" s="37" t="n">
        <v>70</v>
      </c>
    </row>
    <row r="20" ht="20.1" customHeight="1"/>
    <row r="21" ht="25.5" customHeight="1">
      <c r="A21" s="17" t="n">
        <v>1</v>
      </c>
      <c r="B21" s="381" t="inlineStr">
        <is>
          <t>Public Pfandbriefe</t>
        </is>
      </c>
      <c r="C21" s="30" t="n"/>
      <c r="D21" s="433">
        <f>AktQuartKurz&amp;" "&amp;AktJahr</f>
        <v/>
      </c>
      <c r="E21" s="498" t="n"/>
      <c r="F21" s="429">
        <f>AktQuartKurz&amp;" "&amp;(AktJahr-1)</f>
        <v/>
      </c>
      <c r="I21" s="208">
        <f>AktQuartKurz&amp;" "&amp;AktJahr&amp;CHAR(10)&amp;
"Mat-Ex (12 months)*"</f>
        <v/>
      </c>
      <c r="J21" s="208">
        <f>AktQuartKurz&amp;" "&amp;(AktJahr-1)&amp;CHAR(10)&amp;
"Mat-Ex (12 months)*"</f>
        <v/>
      </c>
    </row>
    <row r="22" ht="12.75" customHeight="1">
      <c r="A22" s="17" t="n">
        <v>1</v>
      </c>
      <c r="B22" s="43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31" t="inlineStr">
        <is>
          <t>Maturity:</t>
        </is>
      </c>
      <c r="C23" s="432" t="n"/>
      <c r="D23" s="34">
        <f>Einheit_Waehrung</f>
        <v/>
      </c>
      <c r="E23" s="35">
        <f>D23</f>
        <v/>
      </c>
      <c r="F23" s="34">
        <f>D23</f>
        <v/>
      </c>
      <c r="G23" s="35">
        <f>D23</f>
        <v/>
      </c>
      <c r="I23" s="34">
        <f>D23</f>
        <v/>
      </c>
      <c r="J23" s="35">
        <f>I23</f>
        <v/>
      </c>
    </row>
    <row r="24" ht="12.75" customHeight="1">
      <c r="A24" s="17" t="n">
        <v>1</v>
      </c>
      <c r="B24" s="427" t="inlineStr">
        <is>
          <t>&lt;= 0.5 years</t>
        </is>
      </c>
      <c r="C24" s="428" t="n"/>
      <c r="D24" s="36" t="n">
        <v>0</v>
      </c>
      <c r="E24" s="37" t="n">
        <v>25.246889</v>
      </c>
      <c r="F24" s="36" t="n">
        <v>0</v>
      </c>
      <c r="G24" s="37" t="n">
        <v>27.551279</v>
      </c>
      <c r="I24" s="36" t="n">
        <v>0</v>
      </c>
      <c r="J24" s="37" t="n">
        <v>0</v>
      </c>
    </row>
    <row r="25" ht="12.75" customHeight="1">
      <c r="A25" s="17" t="n"/>
      <c r="B25" s="427" t="inlineStr">
        <is>
          <t>&gt; 0.5 years and &lt;= 1 year</t>
        </is>
      </c>
      <c r="C25" s="428" t="n"/>
      <c r="D25" s="36" t="n">
        <v>0</v>
      </c>
      <c r="E25" s="37" t="n">
        <v>0.1949</v>
      </c>
      <c r="F25" s="36" t="n">
        <v>0</v>
      </c>
      <c r="G25" s="37" t="n">
        <v>0.179177</v>
      </c>
      <c r="I25" s="36" t="n">
        <v>0</v>
      </c>
      <c r="J25" s="37" t="n">
        <v>0</v>
      </c>
    </row>
    <row r="26" ht="12.75" customHeight="1">
      <c r="A26" s="17" t="n">
        <v>1</v>
      </c>
      <c r="B26" s="427" t="inlineStr">
        <is>
          <t>&gt; 1  year and &lt;= 1.5 years</t>
        </is>
      </c>
      <c r="C26" s="428" t="n"/>
      <c r="D26" s="36" t="n">
        <v>0</v>
      </c>
      <c r="E26" s="37" t="n">
        <v>0.150834</v>
      </c>
      <c r="F26" s="36" t="n">
        <v>0</v>
      </c>
      <c r="G26" s="37" t="n">
        <v>0.152899</v>
      </c>
      <c r="I26" s="36" t="n">
        <v>0</v>
      </c>
      <c r="J26" s="37" t="n">
        <v>0</v>
      </c>
    </row>
    <row r="27" ht="12.75" customHeight="1">
      <c r="A27" s="17" t="n">
        <v>1</v>
      </c>
      <c r="B27" s="427" t="inlineStr">
        <is>
          <t>&gt; 1.5 years and &lt;= 2 years</t>
        </is>
      </c>
      <c r="C27" s="427" t="n"/>
      <c r="D27" s="38" t="n">
        <v>10</v>
      </c>
      <c r="E27" s="199" t="n">
        <v>0.151865</v>
      </c>
      <c r="F27" s="38" t="n">
        <v>0</v>
      </c>
      <c r="G27" s="199" t="n">
        <v>0.1949</v>
      </c>
      <c r="I27" s="36" t="n">
        <v>0</v>
      </c>
      <c r="J27" s="37" t="n">
        <v>0</v>
      </c>
    </row>
    <row r="28" ht="12.75" customHeight="1">
      <c r="A28" s="17" t="n">
        <v>1</v>
      </c>
      <c r="B28" s="427" t="inlineStr">
        <is>
          <t>&gt; 2 years and &lt;= 3 years</t>
        </is>
      </c>
      <c r="C28" s="427" t="n"/>
      <c r="D28" s="38" t="n">
        <v>0</v>
      </c>
      <c r="E28" s="199" t="n">
        <v>0.818528</v>
      </c>
      <c r="F28" s="38" t="n">
        <v>10</v>
      </c>
      <c r="G28" s="199" t="n">
        <v>0.302699</v>
      </c>
      <c r="I28" s="36" t="n">
        <v>10</v>
      </c>
      <c r="J28" s="37" t="n">
        <v>0</v>
      </c>
    </row>
    <row r="29" ht="12.75" customHeight="1">
      <c r="A29" s="17" t="n">
        <v>1</v>
      </c>
      <c r="B29" s="427" t="inlineStr">
        <is>
          <t>&gt; 3 years and &lt;= 4 years</t>
        </is>
      </c>
      <c r="C29" s="427" t="n"/>
      <c r="D29" s="38" t="n">
        <v>0</v>
      </c>
      <c r="E29" s="199" t="n">
        <v>1.39692</v>
      </c>
      <c r="F29" s="38" t="n">
        <v>0</v>
      </c>
      <c r="G29" s="199" t="n">
        <v>0.818528</v>
      </c>
      <c r="I29" s="36" t="n">
        <v>0</v>
      </c>
      <c r="J29" s="37" t="n">
        <v>10</v>
      </c>
    </row>
    <row r="30" ht="12.75" customHeight="1">
      <c r="A30" s="17" t="n">
        <v>1</v>
      </c>
      <c r="B30" s="427" t="inlineStr">
        <is>
          <t>&gt; 4 years and &lt;= 5 years</t>
        </is>
      </c>
      <c r="C30" s="427" t="n"/>
      <c r="D30" s="38" t="n">
        <v>0</v>
      </c>
      <c r="E30" s="199" t="n">
        <v>3.441198</v>
      </c>
      <c r="F30" s="38" t="n">
        <v>0</v>
      </c>
      <c r="G30" s="199" t="n">
        <v>1.39692</v>
      </c>
      <c r="I30" s="36" t="n">
        <v>0</v>
      </c>
      <c r="J30" s="37" t="n">
        <v>0</v>
      </c>
    </row>
    <row r="31" ht="12.75" customHeight="1">
      <c r="A31" s="17" t="n">
        <v>1</v>
      </c>
      <c r="B31" s="427" t="inlineStr">
        <is>
          <t>&gt; 5 years and &lt;= 10 years</t>
        </is>
      </c>
      <c r="C31" s="428" t="n"/>
      <c r="D31" s="36" t="n">
        <v>0</v>
      </c>
      <c r="E31" s="37" t="n">
        <v>1</v>
      </c>
      <c r="F31" s="36" t="n">
        <v>0</v>
      </c>
      <c r="G31" s="37" t="n">
        <v>4.441198</v>
      </c>
      <c r="I31" s="36" t="n">
        <v>0</v>
      </c>
      <c r="J31" s="37" t="n">
        <v>0</v>
      </c>
    </row>
    <row r="32" ht="12.75" customHeight="1">
      <c r="B32" s="427" t="inlineStr">
        <is>
          <t>&gt; 10 years</t>
        </is>
      </c>
      <c r="C32" s="428"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3">
        <f>AktQuartKurz&amp;" "&amp;AktJahr</f>
        <v/>
      </c>
      <c r="E34" s="498" t="n"/>
      <c r="F34" s="429">
        <f>AktQuartKurz&amp;" "&amp;(AktJahr-1)</f>
        <v/>
      </c>
      <c r="I34" s="208">
        <f>AktQuartKurz&amp;" "&amp;AktJahr&amp;CHAR(10)&amp;
"Mat-Ex (12 months)*"</f>
        <v/>
      </c>
      <c r="J34" s="208">
        <f>AktQuartKurz&amp;" "&amp;(AktJahr-1)&amp;CHAR(10)&amp;
"Mat-Ex (12 months)*"</f>
        <v/>
      </c>
    </row>
    <row r="35" ht="12.75" customHeight="1">
      <c r="A35" s="17" t="n">
        <v>2</v>
      </c>
      <c r="B35" s="43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31" t="inlineStr">
        <is>
          <t>Maturity:</t>
        </is>
      </c>
      <c r="C36" s="432" t="n"/>
      <c r="D36" s="34">
        <f>Einheit_Waehrung</f>
        <v/>
      </c>
      <c r="E36" s="35">
        <f>D36</f>
        <v/>
      </c>
      <c r="F36" s="34">
        <f>D36</f>
        <v/>
      </c>
      <c r="G36" s="35">
        <f>D36</f>
        <v/>
      </c>
      <c r="I36" s="34">
        <f>D36</f>
        <v/>
      </c>
      <c r="J36" s="35">
        <f>I36</f>
        <v/>
      </c>
    </row>
    <row r="37" ht="12.75" customHeight="1">
      <c r="A37" s="17" t="n"/>
      <c r="B37" s="427" t="inlineStr">
        <is>
          <t>&lt;= 0.5 years</t>
        </is>
      </c>
      <c r="C37" s="428" t="n"/>
      <c r="D37" s="36" t="n">
        <v>0</v>
      </c>
      <c r="E37" s="37" t="n">
        <v>0</v>
      </c>
      <c r="F37" s="36" t="n">
        <v>0</v>
      </c>
      <c r="G37" s="37" t="n">
        <v>0</v>
      </c>
      <c r="I37" s="36" t="n">
        <v>0</v>
      </c>
      <c r="J37" s="37" t="n">
        <v>0</v>
      </c>
    </row>
    <row r="38" ht="12.75" customHeight="1">
      <c r="A38" s="17" t="n">
        <v>2</v>
      </c>
      <c r="B38" s="427" t="inlineStr">
        <is>
          <t>&gt; 0.5 years and &lt;= 1 year</t>
        </is>
      </c>
      <c r="C38" s="428" t="n"/>
      <c r="D38" s="36" t="n">
        <v>0</v>
      </c>
      <c r="E38" s="37" t="n">
        <v>0</v>
      </c>
      <c r="F38" s="36" t="n">
        <v>0</v>
      </c>
      <c r="G38" s="37" t="n">
        <v>0</v>
      </c>
      <c r="I38" s="36" t="n">
        <v>0</v>
      </c>
      <c r="J38" s="37" t="n">
        <v>0</v>
      </c>
    </row>
    <row r="39" ht="12.75" customHeight="1">
      <c r="A39" s="17" t="n">
        <v>2</v>
      </c>
      <c r="B39" s="427" t="inlineStr">
        <is>
          <t>&gt; 1  year and &lt;= 1.5 years</t>
        </is>
      </c>
      <c r="C39" s="428" t="n"/>
      <c r="D39" s="36" t="n">
        <v>0</v>
      </c>
      <c r="E39" s="37" t="n">
        <v>0</v>
      </c>
      <c r="F39" s="36" t="n">
        <v>0</v>
      </c>
      <c r="G39" s="37" t="n">
        <v>0</v>
      </c>
      <c r="I39" s="36" t="n">
        <v>0</v>
      </c>
      <c r="J39" s="37" t="n">
        <v>0</v>
      </c>
    </row>
    <row r="40" ht="12.75" customHeight="1">
      <c r="A40" s="17" t="n">
        <v>2</v>
      </c>
      <c r="B40" s="427" t="inlineStr">
        <is>
          <t>&gt; 1.5 years and &lt;= 2 years</t>
        </is>
      </c>
      <c r="C40" s="427" t="n"/>
      <c r="D40" s="38" t="n">
        <v>0</v>
      </c>
      <c r="E40" s="199" t="n">
        <v>0</v>
      </c>
      <c r="F40" s="38" t="n">
        <v>0</v>
      </c>
      <c r="G40" s="199" t="n">
        <v>0</v>
      </c>
      <c r="I40" s="36" t="n">
        <v>0</v>
      </c>
      <c r="J40" s="37" t="n">
        <v>0</v>
      </c>
    </row>
    <row r="41" ht="12.75" customHeight="1">
      <c r="A41" s="17" t="n">
        <v>2</v>
      </c>
      <c r="B41" s="427" t="inlineStr">
        <is>
          <t>&gt; 2 years and &lt;= 3 years</t>
        </is>
      </c>
      <c r="C41" s="427" t="n"/>
      <c r="D41" s="38" t="n">
        <v>0</v>
      </c>
      <c r="E41" s="199" t="n">
        <v>0</v>
      </c>
      <c r="F41" s="38" t="n">
        <v>0</v>
      </c>
      <c r="G41" s="199" t="n">
        <v>0</v>
      </c>
      <c r="I41" s="36" t="n">
        <v>0</v>
      </c>
      <c r="J41" s="37" t="n">
        <v>0</v>
      </c>
    </row>
    <row r="42" ht="12.75" customHeight="1">
      <c r="A42" s="17" t="n">
        <v>2</v>
      </c>
      <c r="B42" s="427" t="inlineStr">
        <is>
          <t>&gt; 3 years and &lt;= 4 years</t>
        </is>
      </c>
      <c r="C42" s="427" t="n"/>
      <c r="D42" s="38" t="n">
        <v>0</v>
      </c>
      <c r="E42" s="199" t="n">
        <v>0</v>
      </c>
      <c r="F42" s="38" t="n">
        <v>0</v>
      </c>
      <c r="G42" s="199" t="n">
        <v>0</v>
      </c>
      <c r="I42" s="36" t="n">
        <v>0</v>
      </c>
      <c r="J42" s="37" t="n">
        <v>0</v>
      </c>
    </row>
    <row r="43" ht="12.75" customHeight="1">
      <c r="A43" s="17" t="n">
        <v>2</v>
      </c>
      <c r="B43" s="427" t="inlineStr">
        <is>
          <t>&gt; 4 years and &lt;= 5 years</t>
        </is>
      </c>
      <c r="C43" s="427" t="n"/>
      <c r="D43" s="38" t="n">
        <v>0</v>
      </c>
      <c r="E43" s="199" t="n">
        <v>0</v>
      </c>
      <c r="F43" s="38" t="n">
        <v>0</v>
      </c>
      <c r="G43" s="199" t="n">
        <v>0</v>
      </c>
      <c r="I43" s="36" t="n">
        <v>0</v>
      </c>
      <c r="J43" s="37" t="n">
        <v>0</v>
      </c>
    </row>
    <row r="44" ht="12.75" customHeight="1">
      <c r="B44" s="427" t="inlineStr">
        <is>
          <t>&gt; 5 years and &lt;= 10 years</t>
        </is>
      </c>
      <c r="C44" s="428" t="n"/>
      <c r="D44" s="36" t="n">
        <v>0</v>
      </c>
      <c r="E44" s="37" t="n">
        <v>0</v>
      </c>
      <c r="F44" s="36" t="n">
        <v>0</v>
      </c>
      <c r="G44" s="37" t="n">
        <v>0</v>
      </c>
      <c r="I44" s="36" t="n">
        <v>0</v>
      </c>
      <c r="J44" s="37" t="n">
        <v>0</v>
      </c>
    </row>
    <row r="45" ht="12.75" customHeight="1">
      <c r="A45" s="17" t="n">
        <v>3</v>
      </c>
      <c r="B45" s="427" t="inlineStr">
        <is>
          <t>&gt; 10 years</t>
        </is>
      </c>
      <c r="C45" s="428"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3">
        <f>AktQuartKurz&amp;" "&amp;AktJahr</f>
        <v/>
      </c>
      <c r="E47" s="498" t="n"/>
      <c r="F47" s="429">
        <f>AktQuartKurz&amp;" "&amp;(AktJahr-1)</f>
        <v/>
      </c>
      <c r="I47" s="208">
        <f>AktQuartKurz&amp;" "&amp;AktJahr&amp;CHAR(10)&amp;
"Mat-Ex (12 months)*"</f>
        <v/>
      </c>
      <c r="J47" s="208">
        <f>AktQuartKurz&amp;" "&amp;(AktJahr-1)&amp;CHAR(10)&amp;
"Mat-Ex (12 months)*"</f>
        <v/>
      </c>
    </row>
    <row r="48" ht="12.75" customHeight="1">
      <c r="A48" s="17" t="n">
        <v>3</v>
      </c>
      <c r="B48" s="43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31" t="inlineStr">
        <is>
          <t>Maturity:</t>
        </is>
      </c>
      <c r="C49" s="432" t="n"/>
      <c r="D49" s="34">
        <f>Einheit_Waehrung</f>
        <v/>
      </c>
      <c r="E49" s="35">
        <f>D49</f>
        <v/>
      </c>
      <c r="F49" s="34">
        <f>D49</f>
        <v/>
      </c>
      <c r="G49" s="35">
        <f>D49</f>
        <v/>
      </c>
      <c r="I49" s="34">
        <f>D49</f>
        <v/>
      </c>
      <c r="J49" s="35">
        <f>I49</f>
        <v/>
      </c>
    </row>
    <row r="50" ht="12.75" customHeight="1">
      <c r="A50" s="17" t="n">
        <v>3</v>
      </c>
      <c r="B50" s="427" t="inlineStr">
        <is>
          <t>&lt;= 0.5 years</t>
        </is>
      </c>
      <c r="C50" s="428" t="n"/>
      <c r="D50" s="36" t="n">
        <v>0</v>
      </c>
      <c r="E50" s="37" t="n">
        <v>0</v>
      </c>
      <c r="F50" s="36" t="n">
        <v>0</v>
      </c>
      <c r="G50" s="37" t="n">
        <v>0</v>
      </c>
      <c r="I50" s="36" t="n">
        <v>0</v>
      </c>
      <c r="J50" s="37" t="n">
        <v>0</v>
      </c>
    </row>
    <row r="51" ht="12.75" customHeight="1">
      <c r="A51" s="17" t="n">
        <v>3</v>
      </c>
      <c r="B51" s="427" t="inlineStr">
        <is>
          <t>&gt; 0.5 years and &lt;= 1 year</t>
        </is>
      </c>
      <c r="C51" s="428" t="n"/>
      <c r="D51" s="36" t="n">
        <v>0</v>
      </c>
      <c r="E51" s="37" t="n">
        <v>0</v>
      </c>
      <c r="F51" s="36" t="n">
        <v>0</v>
      </c>
      <c r="G51" s="37" t="n">
        <v>0</v>
      </c>
      <c r="I51" s="36" t="n">
        <v>0</v>
      </c>
      <c r="J51" s="37" t="n">
        <v>0</v>
      </c>
    </row>
    <row r="52" ht="12.75" customHeight="1">
      <c r="A52" s="17" t="n">
        <v>3</v>
      </c>
      <c r="B52" s="427" t="inlineStr">
        <is>
          <t>&gt; 1  year and &lt;= 1.5 years</t>
        </is>
      </c>
      <c r="C52" s="428" t="n"/>
      <c r="D52" s="36" t="n">
        <v>0</v>
      </c>
      <c r="E52" s="37" t="n">
        <v>0</v>
      </c>
      <c r="F52" s="36" t="n">
        <v>0</v>
      </c>
      <c r="G52" s="37" t="n">
        <v>0</v>
      </c>
      <c r="I52" s="36" t="n">
        <v>0</v>
      </c>
      <c r="J52" s="37" t="n">
        <v>0</v>
      </c>
    </row>
    <row r="53" ht="12.75" customHeight="1">
      <c r="A53" s="17" t="n">
        <v>3</v>
      </c>
      <c r="B53" s="427" t="inlineStr">
        <is>
          <t>&gt; 1.5 years and &lt;= 2 years</t>
        </is>
      </c>
      <c r="C53" s="427" t="n"/>
      <c r="D53" s="38" t="n">
        <v>0</v>
      </c>
      <c r="E53" s="199" t="n">
        <v>0</v>
      </c>
      <c r="F53" s="38" t="n">
        <v>0</v>
      </c>
      <c r="G53" s="199" t="n">
        <v>0</v>
      </c>
      <c r="I53" s="36" t="n">
        <v>0</v>
      </c>
      <c r="J53" s="37" t="n">
        <v>0</v>
      </c>
    </row>
    <row r="54" ht="12.75" customHeight="1">
      <c r="A54" s="17" t="n">
        <v>3</v>
      </c>
      <c r="B54" s="427" t="inlineStr">
        <is>
          <t>&gt; 2 years and &lt;= 3 years</t>
        </is>
      </c>
      <c r="C54" s="427" t="n"/>
      <c r="D54" s="38" t="n">
        <v>0</v>
      </c>
      <c r="E54" s="199" t="n">
        <v>0</v>
      </c>
      <c r="F54" s="38" t="n">
        <v>0</v>
      </c>
      <c r="G54" s="199" t="n">
        <v>0</v>
      </c>
      <c r="I54" s="36" t="n">
        <v>0</v>
      </c>
      <c r="J54" s="37" t="n">
        <v>0</v>
      </c>
    </row>
    <row r="55" ht="12.75" customHeight="1">
      <c r="A55" s="17" t="n">
        <v>3</v>
      </c>
      <c r="B55" s="427" t="inlineStr">
        <is>
          <t>&gt; 3 years and &lt;= 4 years</t>
        </is>
      </c>
      <c r="C55" s="427" t="n"/>
      <c r="D55" s="38" t="n">
        <v>0</v>
      </c>
      <c r="E55" s="199" t="n">
        <v>0</v>
      </c>
      <c r="F55" s="38" t="n">
        <v>0</v>
      </c>
      <c r="G55" s="199" t="n">
        <v>0</v>
      </c>
      <c r="I55" s="36" t="n">
        <v>0</v>
      </c>
      <c r="J55" s="37" t="n">
        <v>0</v>
      </c>
    </row>
    <row r="56" ht="12.75" customHeight="1">
      <c r="B56" s="427" t="inlineStr">
        <is>
          <t>&gt; 4 years and &lt;= 5 years</t>
        </is>
      </c>
      <c r="C56" s="427" t="n"/>
      <c r="D56" s="38" t="n">
        <v>0</v>
      </c>
      <c r="E56" s="199" t="n">
        <v>0</v>
      </c>
      <c r="F56" s="38" t="n">
        <v>0</v>
      </c>
      <c r="G56" s="199" t="n">
        <v>0</v>
      </c>
      <c r="I56" s="36" t="n">
        <v>0</v>
      </c>
      <c r="J56" s="37" t="n">
        <v>0</v>
      </c>
    </row>
    <row r="57" ht="12.75" customHeight="1">
      <c r="B57" s="427" t="inlineStr">
        <is>
          <t>&gt; 5 years and &lt;= 10 years</t>
        </is>
      </c>
      <c r="C57" s="428" t="n"/>
      <c r="D57" s="36" t="n">
        <v>0</v>
      </c>
      <c r="E57" s="37" t="n">
        <v>0</v>
      </c>
      <c r="F57" s="36" t="n">
        <v>0</v>
      </c>
      <c r="G57" s="37" t="n">
        <v>0</v>
      </c>
      <c r="I57" s="36" t="n">
        <v>0</v>
      </c>
      <c r="J57" s="37" t="n">
        <v>0</v>
      </c>
    </row>
    <row r="58" ht="12.75" customHeight="1">
      <c r="B58" s="427" t="inlineStr">
        <is>
          <t>&gt; 10 years</t>
        </is>
      </c>
      <c r="C58" s="428" t="n"/>
      <c r="D58" s="36" t="n">
        <v>0</v>
      </c>
      <c r="E58" s="37" t="n">
        <v>0</v>
      </c>
      <c r="F58" s="36" t="n">
        <v>0</v>
      </c>
      <c r="G58" s="37" t="n">
        <v>0</v>
      </c>
      <c r="I58" s="36" t="n">
        <v>0</v>
      </c>
      <c r="J58" s="37" t="n">
        <v>0</v>
      </c>
    </row>
    <row r="59"/>
    <row r="63">
      <c r="B63" s="420" t="inlineStr">
        <is>
          <t>Information on the maturity extension of the Pfandbriefe</t>
        </is>
      </c>
    </row>
    <row r="64" ht="13.5" customHeight="1" thickBot="1">
      <c r="B64" s="144" t="n"/>
      <c r="C64" s="145" t="n"/>
      <c r="D64" s="422">
        <f>AktQuartKurz&amp;" "&amp;AktJahr</f>
        <v/>
      </c>
      <c r="F64" s="424">
        <f>AktQuartKurz&amp;" "&amp;(AktJahr-1)&amp;"**"</f>
        <v/>
      </c>
    </row>
    <row r="65" ht="185.25" customHeight="1" thickBot="1">
      <c r="B65" s="209" t="inlineStr">
        <is>
          <t>Prerequisites for the extension of maturity of the Pfandbriefe</t>
        </is>
      </c>
      <c r="C65" s="189" t="inlineStr">
        <is>
          <t>(Mio. €)</t>
        </is>
      </c>
      <c r="D65" s="423"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26"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23"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26"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19" t="inlineStr">
        <is>
          <t>* Effects of an extension of maturity on the maturity structure of the Pfandbriefe / extension scenario: 12 months. This is an extremely unlikely scenario, which could only come into play after the appointment of a cover pool administrator.</t>
        </is>
      </c>
    </row>
    <row r="70">
      <c r="B70" s="419"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6" min="1" max="1"/>
    <col width="38.7109375" customWidth="1" style="436" min="2" max="2"/>
    <col width="2.7109375" customWidth="1" style="436" min="3" max="3"/>
    <col width="23.7109375" customWidth="1" style="436" min="4" max="5"/>
    <col width="3.140625" customWidth="1" style="436" min="6" max="6"/>
    <col width="11.42578125" customWidth="1" style="43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387.482912</v>
      </c>
      <c r="E9" s="43" t="n">
        <v>392.809449</v>
      </c>
    </row>
    <row r="10" ht="12.75" customHeight="1">
      <c r="A10" s="17" t="n">
        <v>0</v>
      </c>
      <c r="B10" s="44" t="inlineStr">
        <is>
          <t>more than 300,000 Euros up to 1 mn. Euros</t>
        </is>
      </c>
      <c r="C10" s="44" t="n"/>
      <c r="D10" s="36" t="n">
        <v>122.265465</v>
      </c>
      <c r="E10" s="43" t="n">
        <v>113.6982</v>
      </c>
    </row>
    <row r="11" ht="12.75" customHeight="1">
      <c r="A11" s="17" t="n"/>
      <c r="B11" s="44" t="inlineStr">
        <is>
          <t>more than 1 mn. Euros up to 10 mn. Euros</t>
        </is>
      </c>
      <c r="C11" s="44" t="n"/>
      <c r="D11" s="36" t="n">
        <v>68.179873</v>
      </c>
      <c r="E11" s="43" t="n">
        <v>60.333027</v>
      </c>
    </row>
    <row r="12" ht="12.75" customHeight="1">
      <c r="A12" s="17" t="n">
        <v>0</v>
      </c>
      <c r="B12" s="44" t="inlineStr">
        <is>
          <t>more than 10 mn. Euros</t>
        </is>
      </c>
      <c r="C12" s="44" t="n"/>
      <c r="D12" s="36" t="n">
        <v>0</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14.247397</v>
      </c>
      <c r="E21" s="37" t="n">
        <v>15.778407</v>
      </c>
    </row>
    <row r="22" ht="12.75" customHeight="1">
      <c r="A22" s="17" t="n">
        <v>1</v>
      </c>
      <c r="B22" s="44" t="inlineStr">
        <is>
          <t>more than 10 mn. Euros up to 100 mn. Euros</t>
        </is>
      </c>
      <c r="C22" s="44" t="n"/>
      <c r="D22" s="38" t="n">
        <v>18.153736</v>
      </c>
      <c r="E22" s="46" t="n">
        <v>19.259193</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19">
        <f>IF(INT(AktJahrMonat)&gt;=201606,"","Hinweis: Die Größengruppen von Öffentlichen Pfandbriefen werden erst ab Q2 2015 erfasst.")</f>
        <v/>
      </c>
    </row>
    <row r="53" ht="20.1" customHeight="1">
      <c r="B53" s="419">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36" min="1" max="1"/>
    <col hidden="1" width="11.5703125" customWidth="1" style="5" min="2" max="2"/>
    <col width="22.5703125" customWidth="1" style="436" min="3" max="3"/>
    <col width="8.7109375" customWidth="1" style="436" min="4" max="4"/>
    <col width="10.7109375" customWidth="1" style="436" min="5" max="19"/>
    <col width="18.28515625" customWidth="1" style="436" min="20" max="20"/>
    <col width="0.7109375" customWidth="1" style="436" min="21" max="21"/>
    <col width="11.42578125" customWidth="1" style="43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84.280157</v>
      </c>
      <c r="H16" s="72" t="n">
        <v>295.227518</v>
      </c>
      <c r="I16" s="72" t="n">
        <v>135.247246</v>
      </c>
      <c r="J16" s="72" t="n">
        <v>0.5133819999999999</v>
      </c>
      <c r="K16" s="72" t="n">
        <v>0</v>
      </c>
      <c r="L16" s="72">
        <f>SUM(M16:R16)</f>
        <v/>
      </c>
      <c r="M16" s="72" t="n">
        <v>15.025673</v>
      </c>
      <c r="N16" s="72" t="n">
        <v>15.17315</v>
      </c>
      <c r="O16" s="72" t="n">
        <v>5.661098</v>
      </c>
      <c r="P16" s="72" t="n">
        <v>26.800024</v>
      </c>
      <c r="Q16" s="72" t="n">
        <v>0</v>
      </c>
      <c r="R16" s="72" t="n">
        <v>0</v>
      </c>
      <c r="S16" s="73" t="n">
        <v>0.001185</v>
      </c>
      <c r="T16" s="244" t="n">
        <v>0</v>
      </c>
    </row>
    <row r="17" ht="12.75" customHeight="1">
      <c r="C17" s="68" t="n"/>
      <c r="D17" s="271">
        <f>"year "&amp;(AktJahr-1)</f>
        <v/>
      </c>
      <c r="E17" s="276">
        <f>F17+L17</f>
        <v/>
      </c>
      <c r="F17" s="74">
        <f>SUM(G17:K17)</f>
        <v/>
      </c>
      <c r="G17" s="74" t="n">
        <v>84.04819400000001</v>
      </c>
      <c r="H17" s="74" t="n">
        <v>297.131163</v>
      </c>
      <c r="I17" s="74" t="n">
        <v>126.916943</v>
      </c>
      <c r="J17" s="74" t="n">
        <v>0</v>
      </c>
      <c r="K17" s="74" t="n">
        <v>0</v>
      </c>
      <c r="L17" s="74">
        <f>SUM(M17:R17)</f>
        <v/>
      </c>
      <c r="M17" s="74" t="n">
        <v>14.893629</v>
      </c>
      <c r="N17" s="74" t="n">
        <v>12.860791</v>
      </c>
      <c r="O17" s="74" t="n">
        <v>5.847029</v>
      </c>
      <c r="P17" s="74" t="n">
        <v>25.142928</v>
      </c>
      <c r="Q17" s="74" t="n">
        <v>0</v>
      </c>
      <c r="R17" s="74" t="n">
        <v>0</v>
      </c>
      <c r="S17" s="75" t="n">
        <v>0.007596</v>
      </c>
      <c r="T17" s="277" t="n">
        <v>0.038976</v>
      </c>
    </row>
    <row r="18" ht="12.75" customHeight="1">
      <c r="B18" s="13" t="inlineStr">
        <is>
          <t>DE</t>
        </is>
      </c>
      <c r="C18" s="70" t="inlineStr">
        <is>
          <t>Germany</t>
        </is>
      </c>
      <c r="D18" s="264">
        <f>$D$16</f>
        <v/>
      </c>
      <c r="E18" s="243">
        <f>F18+L18</f>
        <v/>
      </c>
      <c r="F18" s="72">
        <f>SUM(G18:K18)</f>
        <v/>
      </c>
      <c r="G18" s="72" t="n">
        <v>84.280157</v>
      </c>
      <c r="H18" s="72" t="n">
        <v>295.227518</v>
      </c>
      <c r="I18" s="72" t="n">
        <v>135.247246</v>
      </c>
      <c r="J18" s="72" t="n">
        <v>0.5133819999999999</v>
      </c>
      <c r="K18" s="72" t="n">
        <v>0</v>
      </c>
      <c r="L18" s="72">
        <f>SUM(M18:R18)</f>
        <v/>
      </c>
      <c r="M18" s="72" t="n">
        <v>15.025673</v>
      </c>
      <c r="N18" s="72" t="n">
        <v>15.17315</v>
      </c>
      <c r="O18" s="72" t="n">
        <v>5.661098</v>
      </c>
      <c r="P18" s="72" t="n">
        <v>26.800024</v>
      </c>
      <c r="Q18" s="72" t="n">
        <v>0</v>
      </c>
      <c r="R18" s="72" t="n">
        <v>0</v>
      </c>
      <c r="S18" s="73" t="n">
        <v>0.001185</v>
      </c>
      <c r="T18" s="244" t="n">
        <v>0</v>
      </c>
    </row>
    <row r="19" ht="12.75" customHeight="1">
      <c r="C19" s="68" t="n"/>
      <c r="D19" s="271">
        <f>$D$17</f>
        <v/>
      </c>
      <c r="E19" s="276">
        <f>F19+L19</f>
        <v/>
      </c>
      <c r="F19" s="74">
        <f>SUM(G19:K19)</f>
        <v/>
      </c>
      <c r="G19" s="74" t="n">
        <v>84.04819400000001</v>
      </c>
      <c r="H19" s="74" t="n">
        <v>297.131163</v>
      </c>
      <c r="I19" s="74" t="n">
        <v>126.916943</v>
      </c>
      <c r="J19" s="74" t="n">
        <v>0</v>
      </c>
      <c r="K19" s="74" t="n">
        <v>0</v>
      </c>
      <c r="L19" s="74">
        <f>SUM(M19:R19)</f>
        <v/>
      </c>
      <c r="M19" s="74" t="n">
        <v>14.893629</v>
      </c>
      <c r="N19" s="74" t="n">
        <v>12.860791</v>
      </c>
      <c r="O19" s="74" t="n">
        <v>5.847029</v>
      </c>
      <c r="P19" s="74" t="n">
        <v>25.142928</v>
      </c>
      <c r="Q19" s="74" t="n">
        <v>0</v>
      </c>
      <c r="R19" s="74" t="n">
        <v>0</v>
      </c>
      <c r="S19" s="75" t="n">
        <v>0.007596</v>
      </c>
      <c r="T19" s="277" t="n">
        <v>0.038976</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36" min="1" max="1"/>
    <col hidden="1" width="11.5703125" customWidth="1" style="13" min="2" max="2"/>
    <col width="26.7109375" customWidth="1" style="436" min="3" max="3"/>
    <col width="11.42578125" customWidth="1" style="436" min="4" max="5"/>
    <col width="22.7109375" customWidth="1" style="436" min="6" max="6"/>
    <col width="11.42578125" customWidth="1" style="436" min="7" max="7"/>
    <col width="12.140625" customWidth="1" style="436" min="8" max="8"/>
    <col width="12" customWidth="1" style="436" min="9" max="9"/>
    <col width="11.42578125" customWidth="1" style="436" min="10" max="11"/>
    <col width="12.140625" customWidth="1" style="436" min="12" max="12"/>
    <col width="12" customWidth="1" style="436" min="13" max="13"/>
    <col width="11.42578125" customWidth="1" style="436" min="14" max="14"/>
    <col hidden="1" width="11.5703125" customWidth="1" style="436" min="15" max="24"/>
    <col width="0.85546875" customWidth="1" style="436" min="25" max="25"/>
    <col width="11.42578125" customWidth="1" style="43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1</v>
      </c>
      <c r="I12" s="72" t="n">
        <v>31.401133</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1</v>
      </c>
      <c r="I13" s="113" t="n">
        <v>34.0376</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1</v>
      </c>
      <c r="I14" s="72" t="n">
        <v>31.401133</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1</v>
      </c>
      <c r="I15" s="113" t="n">
        <v>34.0376</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6" min="1" max="1"/>
    <col hidden="1" width="11.5703125" customWidth="1" style="13" min="2" max="2"/>
    <col width="26.7109375" customWidth="1" style="436" min="3" max="3"/>
    <col width="11.42578125" customWidth="1" style="436" min="4" max="4"/>
    <col hidden="1" width="11.5703125" customWidth="1" style="436" min="5" max="14"/>
    <col width="11.42578125" customWidth="1" style="436" min="15" max="16"/>
    <col width="12.28515625" customWidth="1" style="436" min="17" max="17"/>
    <col width="12.140625" customWidth="1" style="436" min="18" max="18"/>
    <col width="11.42578125" customWidth="1" style="436" min="19" max="24"/>
    <col width="0.85546875" customWidth="1" style="436" min="25" max="25"/>
    <col width="11.42578125" customWidth="1" style="43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6" min="1" max="1"/>
    <col hidden="1" width="11.5703125" customWidth="1" style="13" min="2" max="2"/>
    <col width="22.7109375" customWidth="1" style="436" min="3" max="3"/>
    <col width="8.7109375" customWidth="1" style="436" min="4" max="4"/>
    <col width="15.7109375" customWidth="1" style="436" min="5" max="6"/>
    <col width="18.7109375" customWidth="1" style="436" min="7" max="7"/>
    <col width="19.7109375" customWidth="1" style="436" min="8" max="9"/>
    <col width="11.42578125" customWidth="1" style="43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6" min="1" max="1"/>
    <col hidden="1" width="11.5703125" customWidth="1" style="13" min="2" max="2"/>
    <col width="22.7109375" customWidth="1" style="436" min="3" max="3"/>
    <col width="8.7109375" customWidth="1" style="436" min="4" max="4"/>
    <col width="20.7109375" customWidth="1" style="436" min="5" max="5"/>
    <col width="19.7109375" customWidth="1" style="436" min="6" max="7"/>
    <col width="11.42578125" customWidth="1" style="43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36" t="n"/>
      <c r="G2" s="436" t="n"/>
      <c r="H2" s="436" t="n"/>
      <c r="I2" s="436" t="n"/>
      <c r="J2" s="436" t="n"/>
    </row>
    <row r="3" ht="12.75" customHeight="1">
      <c r="H3" s="436" t="n"/>
      <c r="I3" s="436" t="n"/>
      <c r="J3" s="436" t="n"/>
    </row>
    <row r="4" ht="12.75" customHeight="1">
      <c r="C4" s="455" t="inlineStr">
        <is>
          <t>Further cover assets - in detail for Mortgage Pfandbriefe</t>
        </is>
      </c>
      <c r="D4" s="13" t="n"/>
      <c r="E4" s="13" t="n"/>
      <c r="F4" s="436" t="n"/>
      <c r="G4" s="436" t="n"/>
      <c r="H4" s="436" t="n"/>
      <c r="I4" s="436" t="n"/>
      <c r="J4" s="436" t="n"/>
    </row>
    <row r="5" ht="15" customHeight="1">
      <c r="C5" s="455">
        <f>UebInstitutQuartal</f>
        <v/>
      </c>
      <c r="D5" s="436" t="n"/>
      <c r="E5" s="436" t="n"/>
      <c r="F5" s="436" t="n"/>
      <c r="G5" s="436" t="n"/>
      <c r="H5" s="436" t="n"/>
      <c r="I5" s="436" t="n"/>
      <c r="J5" s="436" t="n"/>
    </row>
    <row r="6" ht="12.75" customHeight="1">
      <c r="C6" s="436" t="n"/>
      <c r="D6" s="436" t="n"/>
      <c r="E6" s="436" t="n"/>
      <c r="F6" s="436" t="n"/>
      <c r="G6" s="436" t="n"/>
      <c r="H6" s="436" t="n"/>
      <c r="I6" s="436" t="n"/>
      <c r="J6" s="43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14</v>
      </c>
      <c r="F13" s="72" t="n">
        <v>0</v>
      </c>
      <c r="G13" s="72" t="n">
        <v>0</v>
      </c>
      <c r="H13" s="110" t="n">
        <v>4</v>
      </c>
      <c r="I13" s="72" t="n">
        <v>0</v>
      </c>
      <c r="J13" s="244" t="n">
        <v>10</v>
      </c>
    </row>
    <row r="14" ht="12.75" customHeight="1">
      <c r="B14" s="138" t="n"/>
      <c r="C14" s="44" t="n"/>
      <c r="D14" s="44">
        <f>"year "&amp;(AktJahr-1)</f>
        <v/>
      </c>
      <c r="E14" s="245" t="n">
        <v>14</v>
      </c>
      <c r="F14" s="113" t="n">
        <v>0</v>
      </c>
      <c r="G14" s="113" t="n">
        <v>0</v>
      </c>
      <c r="H14" s="116" t="n">
        <v>4</v>
      </c>
      <c r="I14" s="113" t="n">
        <v>0</v>
      </c>
      <c r="J14" s="246" t="n">
        <v>10</v>
      </c>
    </row>
    <row r="15" ht="12.75" customHeight="1">
      <c r="B15" s="138" t="inlineStr">
        <is>
          <t>DE</t>
        </is>
      </c>
      <c r="C15" s="70" t="inlineStr">
        <is>
          <t>Germany</t>
        </is>
      </c>
      <c r="D15" s="71">
        <f>$D$13</f>
        <v/>
      </c>
      <c r="E15" s="243" t="n">
        <v>10</v>
      </c>
      <c r="F15" s="72" t="n">
        <v>0</v>
      </c>
      <c r="G15" s="72" t="n">
        <v>0</v>
      </c>
      <c r="H15" s="110" t="n">
        <v>0</v>
      </c>
      <c r="I15" s="72" t="n">
        <v>0</v>
      </c>
      <c r="J15" s="244" t="n">
        <v>10</v>
      </c>
    </row>
    <row r="16" ht="12.75" customHeight="1">
      <c r="B16" s="138" t="n"/>
      <c r="C16" s="44" t="n"/>
      <c r="D16" s="44">
        <f>$D$14</f>
        <v/>
      </c>
      <c r="E16" s="245" t="n">
        <v>10</v>
      </c>
      <c r="F16" s="113" t="n">
        <v>0</v>
      </c>
      <c r="G16" s="113" t="n">
        <v>0</v>
      </c>
      <c r="H16" s="116" t="n">
        <v>0</v>
      </c>
      <c r="I16" s="113" t="n">
        <v>0</v>
      </c>
      <c r="J16" s="246" t="n">
        <v>10</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4</v>
      </c>
      <c r="F87" s="72" t="n">
        <v>0</v>
      </c>
      <c r="G87" s="72" t="n">
        <v>0</v>
      </c>
      <c r="H87" s="110" t="n">
        <v>4</v>
      </c>
      <c r="I87" s="72" t="n">
        <v>0</v>
      </c>
      <c r="J87" s="244" t="n">
        <v>0</v>
      </c>
    </row>
    <row r="88" ht="12.75" customHeight="1">
      <c r="B88" s="138" t="n"/>
      <c r="C88" s="44" t="n"/>
      <c r="D88" s="44">
        <f>$D$14</f>
        <v/>
      </c>
      <c r="E88" s="245" t="n">
        <v>4</v>
      </c>
      <c r="F88" s="113" t="n">
        <v>0</v>
      </c>
      <c r="G88" s="113" t="n">
        <v>0</v>
      </c>
      <c r="H88" s="116" t="n">
        <v>4</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2024-01-16T09:19:46Z</dcterms:modified>
  <cp:lastModifiedBy>Popanda Kamil</cp:lastModifiedBy>
  <cp:revision>31</cp:revision>
  <cp:lastPrinted>2022-10-20T16:33:38Z</cp:lastPrinted>
</cp:coreProperties>
</file>