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0" yWindow="-120" windowWidth="38640" windowHeight="212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3" fillId="0" borderId="0" pivotButton="0" quotePrefix="0" xfId="0"/>
    <xf numFmtId="164" fontId="45"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8096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Deutscher Sparkassen- und Giroverband e.V.</t>
        </is>
      </c>
      <c r="H2" s="4" t="n"/>
      <c r="I2" s="4" t="n"/>
    </row>
    <row r="3" ht="15" customHeight="1">
      <c r="G3" s="5" t="inlineStr">
        <is>
          <t>Charlottenstraße</t>
        </is>
      </c>
      <c r="H3" s="6" t="n"/>
      <c r="I3" s="6" t="n"/>
    </row>
    <row r="4" ht="15" customHeight="1">
      <c r="G4" s="5" t="inlineStr">
        <is>
          <t>10117 Berlin</t>
        </is>
      </c>
      <c r="H4" s="6" t="n"/>
      <c r="I4" s="6" t="n"/>
      <c r="J4" s="7" t="n"/>
    </row>
    <row r="5" ht="15" customHeight="1">
      <c r="G5" s="5" t="inlineStr">
        <is>
          <t>Telefon: +49 30 20225-0</t>
        </is>
      </c>
      <c r="H5" s="6" t="n"/>
      <c r="I5" s="6" t="n"/>
      <c r="J5" s="7" t="n"/>
    </row>
    <row r="6" ht="15" customHeight="1">
      <c r="G6" s="5" t="inlineStr">
        <is>
          <t>E-Mail: info@dsgv.de</t>
        </is>
      </c>
      <c r="H6" s="6" t="n"/>
      <c r="I6" s="6" t="n"/>
      <c r="J6" s="7" t="n"/>
    </row>
    <row r="7" ht="15" customHeight="1">
      <c r="G7" s="5" t="inlineStr">
        <is>
          <t>Internet: https://www.dsgv.de</t>
        </is>
      </c>
      <c r="H7" s="6" t="n"/>
      <c r="I7" s="6" t="n"/>
    </row>
    <row r="8" ht="14.1" customFormat="1" customHeight="1" s="8">
      <c r="A8" s="9" t="n"/>
      <c r="G8" s="5" t="inlineStr">
        <is>
          <t>Internet: www.s-pfandbrief.de</t>
        </is>
      </c>
      <c r="H8" s="6" t="n"/>
      <c r="I8" s="6" t="n"/>
    </row>
    <row r="9" ht="15" customHeight="1">
      <c r="A9" s="9" t="n"/>
      <c r="B9" s="10" t="n"/>
      <c r="C9" s="11" t="n"/>
      <c r="D9" s="436" t="n"/>
      <c r="E9" s="436" t="n"/>
      <c r="F9" s="436" t="n"/>
      <c r="G9" s="436" t="n"/>
      <c r="H9" s="436" t="n"/>
      <c r="I9" s="43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37">
        <f>"Pfandbriefe outstanding and their cover"</f>
        <v/>
      </c>
    </row>
    <row r="17" ht="15" customHeight="1">
      <c r="A17" s="9" t="n"/>
      <c r="B17" s="437">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28238.843129</v>
      </c>
      <c r="E21" s="355" t="n">
        <v>26858.087622</v>
      </c>
      <c r="F21" s="354" t="n">
        <v>27659.509714</v>
      </c>
      <c r="G21" s="355" t="n">
        <v>25207.51079985</v>
      </c>
      <c r="H21" s="354" t="n">
        <v>25089.46545799998</v>
      </c>
      <c r="I21" s="355" t="n">
        <v>22844.54694181001</v>
      </c>
    </row>
    <row r="22" ht="15" customHeight="1">
      <c r="A22" s="17" t="n">
        <v>0</v>
      </c>
      <c r="B22" s="353" t="inlineStr">
        <is>
          <t>of which derivatives</t>
        </is>
      </c>
      <c r="C22" s="353" t="inlineStr">
        <is>
          <t>(€ mn.)</t>
        </is>
      </c>
      <c r="D22" s="354" t="n">
        <v>30</v>
      </c>
      <c r="E22" s="355" t="n">
        <v>0</v>
      </c>
      <c r="F22" s="354" t="n">
        <v>0</v>
      </c>
      <c r="G22" s="355" t="n">
        <v>0</v>
      </c>
      <c r="H22" s="354" t="n">
        <v>0</v>
      </c>
      <c r="I22" s="355" t="n">
        <v>0</v>
      </c>
    </row>
    <row r="23" ht="15" customHeight="1">
      <c r="A23" s="17" t="n">
        <v>0</v>
      </c>
      <c r="B23" s="374" t="inlineStr">
        <is>
          <t>Cover Pool</t>
        </is>
      </c>
      <c r="C23" s="356">
        <f>C21</f>
        <v/>
      </c>
      <c r="D23" s="357" t="n">
        <v>56395.56779400002</v>
      </c>
      <c r="E23" s="358" t="n">
        <v>52032.82162323</v>
      </c>
      <c r="F23" s="357" t="n">
        <v>54133.35142200001</v>
      </c>
      <c r="G23" s="358" t="n">
        <v>48519.96025069</v>
      </c>
      <c r="H23" s="357" t="n">
        <v>48201.495284</v>
      </c>
      <c r="I23" s="358" t="n">
        <v>42790.79267597999</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8" t="inlineStr">
        <is>
          <t>OC in % of Pfandbriefe outstanding</t>
        </is>
      </c>
      <c r="C26" s="432"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1133.760526</v>
      </c>
      <c r="E27" s="355" t="n">
        <v>1065.428327552</v>
      </c>
      <c r="F27" s="354" t="n">
        <v>553.2023139999998</v>
      </c>
      <c r="G27" s="355" t="n">
        <v>799.7026425820003</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27022.974139</v>
      </c>
      <c r="E29" s="361" t="n">
        <v>24108.795874597</v>
      </c>
      <c r="F29" s="360" t="n">
        <v>25920.47385399999</v>
      </c>
      <c r="G29" s="361" t="n">
        <v>22511.93284859701</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9443.071224430001</v>
      </c>
      <c r="E31" s="355" t="n">
        <v>6192.81117317</v>
      </c>
      <c r="F31" s="354" t="n">
        <v>8955.36161059</v>
      </c>
      <c r="G31" s="355" t="n">
        <v>5784.14513757</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1533.716876</v>
      </c>
      <c r="E37" s="355" t="n">
        <v>1373.716876</v>
      </c>
      <c r="F37" s="354" t="n">
        <v>1484.173991</v>
      </c>
      <c r="G37" s="355" t="n">
        <v>1277.80867801</v>
      </c>
      <c r="H37" s="354" t="n">
        <v>1383.859594</v>
      </c>
      <c r="I37" s="355" t="n">
        <v>1168.51986238</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2932.993129999999</v>
      </c>
      <c r="E39" s="358" t="n">
        <v>2836.660459</v>
      </c>
      <c r="F39" s="357" t="n">
        <v>2888.902081</v>
      </c>
      <c r="G39" s="358" t="n">
        <v>2684.17923973</v>
      </c>
      <c r="H39" s="357" t="n">
        <v>2625.136641</v>
      </c>
      <c r="I39" s="358" t="n">
        <v>2393.882838700001</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8" t="inlineStr">
        <is>
          <t>OC in % of Pfandbriefe outstanding</t>
        </is>
      </c>
      <c r="C42" s="432"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62.77376799999999</v>
      </c>
      <c r="E43" s="355" t="n">
        <v>55.40443599</v>
      </c>
      <c r="F43" s="354" t="n">
        <v>29.68278200000001</v>
      </c>
      <c r="G43" s="355" t="n">
        <v>49.506093278</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1336.502487</v>
      </c>
      <c r="E45" s="361" t="n">
        <v>1407.53914984</v>
      </c>
      <c r="F45" s="360" t="n">
        <v>1374.993682</v>
      </c>
      <c r="G45" s="361" t="n">
        <v>1356.86346815</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v>200.29611178</v>
      </c>
      <c r="E47" s="355" t="n">
        <v>181.76370684</v>
      </c>
      <c r="F47" s="354" t="n">
        <v>203.92467258</v>
      </c>
      <c r="G47" s="355" t="n">
        <v>180.81231972</v>
      </c>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8" t="inlineStr">
        <is>
          <t>OC in % of Pfandbriefe outstanding</t>
        </is>
      </c>
      <c r="C58" s="432"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8" t="inlineStr">
        <is>
          <t>OC in % of Pfandbriefe outstanding</t>
        </is>
      </c>
      <c r="C74" s="432"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4" t="inlineStr">
        <is>
          <t xml:space="preserve">      nominal value:       sum of the nominal statutory overcollateralization pursuant to § 4 (2) PfandBG and the nominal value of the net present value statutory 
                                      overcollateralization pursuant to § 4 (1) PfandBG</t>
        </is>
      </c>
    </row>
    <row r="86" ht="36" customHeight="1">
      <c r="B86" s="414"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42:C42"/>
    <mergeCell ref="D51:E51"/>
    <mergeCell ref="F51:G51"/>
    <mergeCell ref="H51:I51"/>
    <mergeCell ref="B58:C58"/>
    <mergeCell ref="D19:E19"/>
    <mergeCell ref="F19:G19"/>
    <mergeCell ref="H19:I19"/>
    <mergeCell ref="B26:C26"/>
    <mergeCell ref="D35:E35"/>
    <mergeCell ref="F35:G35"/>
    <mergeCell ref="H35:I35"/>
    <mergeCell ref="B86:I86"/>
    <mergeCell ref="D67:E67"/>
    <mergeCell ref="F67:G67"/>
    <mergeCell ref="H67:I67"/>
    <mergeCell ref="B74:C74"/>
    <mergeCell ref="B85:J85"/>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36" min="1" max="1"/>
    <col width="28.7109375" customWidth="1" style="436" min="2" max="2"/>
    <col hidden="1" width="11.5703125" customWidth="1" style="436" min="3" max="3"/>
    <col width="18.7109375" customWidth="1" style="436" min="4" max="4"/>
    <col width="16.28515625" customWidth="1" style="436" min="5" max="5"/>
    <col width="18.7109375" customWidth="1" style="436" min="6" max="6"/>
    <col width="16.28515625" customWidth="1" style="436" min="7" max="7"/>
    <col width="6.7109375" customWidth="1" style="436" min="8" max="8"/>
    <col width="18.7109375" customWidth="1" style="436" min="9" max="10"/>
    <col width="11.42578125" customWidth="1" style="43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37" t="inlineStr">
        <is>
          <t>Maturity structure of Pfandbriefe outstanding and their respective cover pools</t>
        </is>
      </c>
    </row>
    <row r="5" ht="12.75" customHeight="1">
      <c r="B5" s="437">
        <f>UebInstitutQuartal</f>
        <v/>
      </c>
      <c r="E5" s="438" t="n"/>
      <c r="F5" s="380" t="n"/>
      <c r="G5" s="380" t="n"/>
    </row>
    <row r="6" ht="12.75" customHeight="1"/>
    <row r="7" ht="24" customHeight="1">
      <c r="B7" s="29" t="n"/>
    </row>
    <row r="8" ht="25.5" customHeight="1">
      <c r="A8" s="17" t="n">
        <v>0</v>
      </c>
      <c r="B8" s="381" t="inlineStr">
        <is>
          <t>Mortgage Pfandbriefe</t>
        </is>
      </c>
      <c r="C8" s="30" t="n"/>
      <c r="D8" s="429">
        <f>AktQuartKurz&amp;" "&amp;AktJahr</f>
        <v/>
      </c>
      <c r="F8" s="439">
        <f>AktQuartKurz&amp;" "&amp;(AktJahr-1)</f>
        <v/>
      </c>
      <c r="I8" s="208">
        <f>AktQuartKurz&amp;" "&amp;AktJahr&amp;CHAR(10)&amp;
"Mat-Ex (12 months)*"</f>
        <v/>
      </c>
      <c r="J8" s="208">
        <f>AktQuartKurz&amp;" "&amp;(AktJahr-1)&amp;CHAR(10)&amp;
"Mat-Ex (12 months)*"</f>
        <v/>
      </c>
    </row>
    <row r="9" ht="12.75" customHeight="1">
      <c r="A9" s="17" t="n">
        <v>0</v>
      </c>
      <c r="B9" s="435" t="n"/>
      <c r="D9" s="32" t="inlineStr">
        <is>
          <t>Pfandbriefe outstanding</t>
        </is>
      </c>
      <c r="E9" s="33" t="inlineStr">
        <is>
          <t>Cover pool</t>
        </is>
      </c>
      <c r="F9" s="32">
        <f>D9</f>
        <v/>
      </c>
      <c r="G9" s="33">
        <f>E9</f>
        <v/>
      </c>
      <c r="I9" s="32" t="inlineStr">
        <is>
          <t>Pfandbriefe outstanding</t>
        </is>
      </c>
      <c r="J9" s="33">
        <f>I9</f>
        <v/>
      </c>
    </row>
    <row r="10" ht="12.75" customHeight="1">
      <c r="A10" s="17" t="n">
        <v>0</v>
      </c>
      <c r="B10" s="431" t="inlineStr">
        <is>
          <t>Maturity:</t>
        </is>
      </c>
      <c r="C10" s="432" t="n"/>
      <c r="D10" s="34">
        <f>Einheit_Waehrung</f>
        <v/>
      </c>
      <c r="E10" s="35">
        <f>D10</f>
        <v/>
      </c>
      <c r="F10" s="34">
        <f>D10</f>
        <v/>
      </c>
      <c r="G10" s="35">
        <f>D10</f>
        <v/>
      </c>
      <c r="I10" s="34">
        <f>D10</f>
        <v/>
      </c>
      <c r="J10" s="35">
        <f>I10</f>
        <v/>
      </c>
    </row>
    <row r="11" ht="12.75" customHeight="1">
      <c r="A11" s="17" t="n">
        <v>0</v>
      </c>
      <c r="B11" s="427" t="inlineStr">
        <is>
          <t>&lt;= 0.5 years</t>
        </is>
      </c>
      <c r="C11" s="428" t="n"/>
      <c r="D11" s="36" t="n">
        <v>1598</v>
      </c>
      <c r="E11" s="37" t="n">
        <v>3602.624568000001</v>
      </c>
      <c r="F11" s="36" t="n">
        <v>1247.2</v>
      </c>
      <c r="G11" s="37" t="n">
        <v>3626.78732889</v>
      </c>
      <c r="I11" s="36" t="n">
        <v>0</v>
      </c>
      <c r="J11" s="37" t="n">
        <v>0</v>
      </c>
    </row>
    <row r="12" ht="12.75" customHeight="1">
      <c r="A12" s="17" t="n">
        <v>0</v>
      </c>
      <c r="B12" s="427" t="inlineStr">
        <is>
          <t>&gt; 0.5 years and &lt;= 1 year</t>
        </is>
      </c>
      <c r="C12" s="428" t="n"/>
      <c r="D12" s="36" t="n">
        <v>1872</v>
      </c>
      <c r="E12" s="37" t="n">
        <v>2489.212276</v>
      </c>
      <c r="F12" s="36" t="n">
        <v>981.15</v>
      </c>
      <c r="G12" s="37" t="n">
        <v>2114.892139039999</v>
      </c>
      <c r="I12" s="36" t="n">
        <v>0</v>
      </c>
      <c r="J12" s="37" t="n">
        <v>0</v>
      </c>
    </row>
    <row r="13" ht="12.75" customHeight="1">
      <c r="A13" s="17" t="n"/>
      <c r="B13" s="427" t="inlineStr">
        <is>
          <t>&gt; 1  year and &lt;= 1.5 years</t>
        </is>
      </c>
      <c r="C13" s="428" t="n"/>
      <c r="D13" s="36" t="n">
        <v>1056.05</v>
      </c>
      <c r="E13" s="37" t="n">
        <v>2442.766201</v>
      </c>
      <c r="F13" s="36" t="n">
        <v>1532</v>
      </c>
      <c r="G13" s="37" t="n">
        <v>2320.82564076</v>
      </c>
      <c r="I13" s="36" t="n">
        <v>1598</v>
      </c>
      <c r="J13" s="37" t="n">
        <v>1247.2</v>
      </c>
    </row>
    <row r="14" ht="12.75" customHeight="1">
      <c r="A14" s="17" t="n">
        <v>0</v>
      </c>
      <c r="B14" s="427" t="inlineStr">
        <is>
          <t>&gt; 1.5 years and &lt;= 2 years</t>
        </is>
      </c>
      <c r="C14" s="427" t="n"/>
      <c r="D14" s="38" t="n">
        <v>1213</v>
      </c>
      <c r="E14" s="199" t="n">
        <v>2705.886598</v>
      </c>
      <c r="F14" s="38" t="n">
        <v>2372</v>
      </c>
      <c r="G14" s="199" t="n">
        <v>2380.20948621</v>
      </c>
      <c r="I14" s="36" t="n">
        <v>1872</v>
      </c>
      <c r="J14" s="37" t="n">
        <v>981.15</v>
      </c>
    </row>
    <row r="15" ht="12.75" customHeight="1">
      <c r="A15" s="17" t="n">
        <v>0</v>
      </c>
      <c r="B15" s="427" t="inlineStr">
        <is>
          <t>&gt; 2 years and &lt;= 3 years</t>
        </is>
      </c>
      <c r="C15" s="427" t="n"/>
      <c r="D15" s="38" t="n">
        <v>3058</v>
      </c>
      <c r="E15" s="199" t="n">
        <v>5078.871856</v>
      </c>
      <c r="F15" s="38" t="n">
        <v>2619.05</v>
      </c>
      <c r="G15" s="199" t="n">
        <v>4601.777065029999</v>
      </c>
      <c r="I15" s="36" t="n">
        <v>2269.05</v>
      </c>
      <c r="J15" s="37" t="n">
        <v>3904</v>
      </c>
    </row>
    <row r="16" ht="12.75" customHeight="1">
      <c r="A16" s="17" t="n">
        <v>0</v>
      </c>
      <c r="B16" s="427" t="inlineStr">
        <is>
          <t>&gt; 3 years and &lt;= 4 years</t>
        </is>
      </c>
      <c r="C16" s="427" t="n"/>
      <c r="D16" s="38" t="n">
        <v>3240.431129</v>
      </c>
      <c r="E16" s="199" t="n">
        <v>5058.067923000001</v>
      </c>
      <c r="F16" s="38" t="n">
        <v>3358</v>
      </c>
      <c r="G16" s="199" t="n">
        <v>4702.124354639999</v>
      </c>
      <c r="I16" s="36" t="n">
        <v>3058</v>
      </c>
      <c r="J16" s="37" t="n">
        <v>2619.05</v>
      </c>
    </row>
    <row r="17" ht="12.75" customHeight="1">
      <c r="A17" s="17" t="n">
        <v>0</v>
      </c>
      <c r="B17" s="427" t="inlineStr">
        <is>
          <t>&gt; 4 years and &lt;= 5 years</t>
        </is>
      </c>
      <c r="C17" s="427" t="n"/>
      <c r="D17" s="38" t="n">
        <v>2729.893876</v>
      </c>
      <c r="E17" s="199" t="n">
        <v>4748.222546999999</v>
      </c>
      <c r="F17" s="38" t="n">
        <v>3205.431129</v>
      </c>
      <c r="G17" s="199" t="n">
        <v>4671.748797330001</v>
      </c>
      <c r="I17" s="36" t="n">
        <v>3240.431129</v>
      </c>
      <c r="J17" s="37" t="n">
        <v>3358</v>
      </c>
    </row>
    <row r="18" ht="12.75" customHeight="1">
      <c r="A18" s="17" t="n">
        <v>0</v>
      </c>
      <c r="B18" s="427" t="inlineStr">
        <is>
          <t>&gt; 5 years and &lt;= 10 years</t>
        </is>
      </c>
      <c r="C18" s="428" t="n"/>
      <c r="D18" s="36" t="n">
        <v>10195.868124</v>
      </c>
      <c r="E18" s="37" t="n">
        <v>21059.63582</v>
      </c>
      <c r="F18" s="36" t="n">
        <v>8289.587688</v>
      </c>
      <c r="G18" s="37" t="n">
        <v>18888.88043975</v>
      </c>
      <c r="I18" s="36" t="n">
        <v>11438.557942</v>
      </c>
      <c r="J18" s="37" t="n">
        <v>10025.518818</v>
      </c>
    </row>
    <row r="19" ht="12.75" customHeight="1">
      <c r="A19" s="17" t="n">
        <v>0</v>
      </c>
      <c r="B19" s="427" t="inlineStr">
        <is>
          <t>&gt; 10 years</t>
        </is>
      </c>
      <c r="C19" s="428" t="n"/>
      <c r="D19" s="36" t="n">
        <v>3275.6</v>
      </c>
      <c r="E19" s="37" t="n">
        <v>9210.273005999998</v>
      </c>
      <c r="F19" s="36" t="n">
        <v>3253.668804</v>
      </c>
      <c r="G19" s="37" t="n">
        <v>8725.169709160002</v>
      </c>
      <c r="I19" s="36" t="n">
        <v>4762.804056999999</v>
      </c>
      <c r="J19" s="37" t="n">
        <v>4723.168804</v>
      </c>
    </row>
    <row r="20" ht="20.1" customHeight="1"/>
    <row r="21" ht="25.5" customHeight="1">
      <c r="A21" s="17" t="n">
        <v>1</v>
      </c>
      <c r="B21" s="381" t="inlineStr">
        <is>
          <t>Public Pfandbriefe</t>
        </is>
      </c>
      <c r="C21" s="30" t="n"/>
      <c r="D21" s="433">
        <f>AktQuartKurz&amp;" "&amp;AktJahr</f>
        <v/>
      </c>
      <c r="E21" s="498" t="n"/>
      <c r="F21" s="429">
        <f>AktQuartKurz&amp;" "&amp;(AktJahr-1)</f>
        <v/>
      </c>
      <c r="I21" s="208">
        <f>AktQuartKurz&amp;" "&amp;AktJahr&amp;CHAR(10)&amp;
"Mat-Ex (12 months)*"</f>
        <v/>
      </c>
      <c r="J21" s="208">
        <f>AktQuartKurz&amp;" "&amp;(AktJahr-1)&amp;CHAR(10)&amp;
"Mat-Ex (12 months)*"</f>
        <v/>
      </c>
    </row>
    <row r="22" ht="12.75" customHeight="1">
      <c r="A22" s="17" t="n">
        <v>1</v>
      </c>
      <c r="B22" s="43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31" t="inlineStr">
        <is>
          <t>Maturity:</t>
        </is>
      </c>
      <c r="C23" s="432" t="n"/>
      <c r="D23" s="34">
        <f>Einheit_Waehrung</f>
        <v/>
      </c>
      <c r="E23" s="35">
        <f>D23</f>
        <v/>
      </c>
      <c r="F23" s="34">
        <f>D23</f>
        <v/>
      </c>
      <c r="G23" s="35">
        <f>D23</f>
        <v/>
      </c>
      <c r="I23" s="34">
        <f>D23</f>
        <v/>
      </c>
      <c r="J23" s="35">
        <f>I23</f>
        <v/>
      </c>
    </row>
    <row r="24" ht="12.75" customHeight="1">
      <c r="A24" s="17" t="n">
        <v>1</v>
      </c>
      <c r="B24" s="427" t="inlineStr">
        <is>
          <t>&lt;= 0.5 years</t>
        </is>
      </c>
      <c r="C24" s="428" t="n"/>
      <c r="D24" s="36" t="n">
        <v>70</v>
      </c>
      <c r="E24" s="37" t="n">
        <v>284.746952</v>
      </c>
      <c r="F24" s="36" t="n">
        <v>70</v>
      </c>
      <c r="G24" s="37" t="n">
        <v>352.04621581</v>
      </c>
      <c r="I24" s="36" t="n">
        <v>0</v>
      </c>
      <c r="J24" s="37" t="n">
        <v>0</v>
      </c>
    </row>
    <row r="25" ht="12.75" customHeight="1">
      <c r="A25" s="17" t="n"/>
      <c r="B25" s="427" t="inlineStr">
        <is>
          <t>&gt; 0.5 years and &lt;= 1 year</t>
        </is>
      </c>
      <c r="C25" s="428" t="n"/>
      <c r="D25" s="36" t="n">
        <v>358</v>
      </c>
      <c r="E25" s="37" t="n">
        <v>175.535446</v>
      </c>
      <c r="F25" s="36" t="n">
        <v>70</v>
      </c>
      <c r="G25" s="37" t="n">
        <v>179.87968374</v>
      </c>
      <c r="I25" s="36" t="n">
        <v>0</v>
      </c>
      <c r="J25" s="37" t="n">
        <v>0</v>
      </c>
    </row>
    <row r="26" ht="12.75" customHeight="1">
      <c r="A26" s="17" t="n">
        <v>1</v>
      </c>
      <c r="B26" s="427" t="inlineStr">
        <is>
          <t>&gt; 1  year and &lt;= 1.5 years</t>
        </is>
      </c>
      <c r="C26" s="428" t="n"/>
      <c r="D26" s="36" t="n">
        <v>45</v>
      </c>
      <c r="E26" s="37" t="n">
        <v>186.807618</v>
      </c>
      <c r="F26" s="36" t="n">
        <v>60</v>
      </c>
      <c r="G26" s="37" t="n">
        <v>140.88176612</v>
      </c>
      <c r="I26" s="36" t="n">
        <v>70</v>
      </c>
      <c r="J26" s="37" t="n">
        <v>70</v>
      </c>
    </row>
    <row r="27" ht="12.75" customHeight="1">
      <c r="A27" s="17" t="n">
        <v>1</v>
      </c>
      <c r="B27" s="427" t="inlineStr">
        <is>
          <t>&gt; 1.5 years and &lt;= 2 years</t>
        </is>
      </c>
      <c r="C27" s="427" t="n"/>
      <c r="D27" s="38" t="n">
        <v>36</v>
      </c>
      <c r="E27" s="199" t="n">
        <v>76.24540800000001</v>
      </c>
      <c r="F27" s="38" t="n">
        <v>358</v>
      </c>
      <c r="G27" s="199" t="n">
        <v>144.33581797</v>
      </c>
      <c r="I27" s="36" t="n">
        <v>358</v>
      </c>
      <c r="J27" s="37" t="n">
        <v>70</v>
      </c>
    </row>
    <row r="28" ht="12.75" customHeight="1">
      <c r="A28" s="17" t="n">
        <v>1</v>
      </c>
      <c r="B28" s="427" t="inlineStr">
        <is>
          <t>&gt; 2 years and &lt;= 3 years</t>
        </is>
      </c>
      <c r="C28" s="427" t="n"/>
      <c r="D28" s="38" t="n">
        <v>108</v>
      </c>
      <c r="E28" s="199" t="n">
        <v>236.175687</v>
      </c>
      <c r="F28" s="38" t="n">
        <v>81</v>
      </c>
      <c r="G28" s="199" t="n">
        <v>226.33964148</v>
      </c>
      <c r="I28" s="36" t="n">
        <v>81</v>
      </c>
      <c r="J28" s="37" t="n">
        <v>418</v>
      </c>
    </row>
    <row r="29" ht="12.75" customHeight="1">
      <c r="A29" s="17" t="n">
        <v>1</v>
      </c>
      <c r="B29" s="427" t="inlineStr">
        <is>
          <t>&gt; 3 years and &lt;= 4 years</t>
        </is>
      </c>
      <c r="C29" s="427" t="n"/>
      <c r="D29" s="38" t="n">
        <v>70</v>
      </c>
      <c r="E29" s="199" t="n">
        <v>143.118827</v>
      </c>
      <c r="F29" s="38" t="n">
        <v>108</v>
      </c>
      <c r="G29" s="199" t="n">
        <v>170.29794429</v>
      </c>
      <c r="I29" s="36" t="n">
        <v>108</v>
      </c>
      <c r="J29" s="37" t="n">
        <v>81</v>
      </c>
    </row>
    <row r="30" ht="12.75" customHeight="1">
      <c r="A30" s="17" t="n">
        <v>1</v>
      </c>
      <c r="B30" s="427" t="inlineStr">
        <is>
          <t>&gt; 4 years and &lt;= 5 years</t>
        </is>
      </c>
      <c r="C30" s="427" t="n"/>
      <c r="D30" s="38" t="n">
        <v>275</v>
      </c>
      <c r="E30" s="199" t="n">
        <v>280.123357</v>
      </c>
      <c r="F30" s="38" t="n">
        <v>70</v>
      </c>
      <c r="G30" s="199" t="n">
        <v>142.29935276</v>
      </c>
      <c r="I30" s="36" t="n">
        <v>70</v>
      </c>
      <c r="J30" s="37" t="n">
        <v>108</v>
      </c>
    </row>
    <row r="31" ht="12.75" customHeight="1">
      <c r="A31" s="17" t="n">
        <v>1</v>
      </c>
      <c r="B31" s="427" t="inlineStr">
        <is>
          <t>&gt; 5 years and &lt;= 10 years</t>
        </is>
      </c>
      <c r="C31" s="428" t="n"/>
      <c r="D31" s="36" t="n">
        <v>471.716876</v>
      </c>
      <c r="E31" s="37" t="n">
        <v>741.7089770000001</v>
      </c>
      <c r="F31" s="36" t="n">
        <v>461.716876</v>
      </c>
      <c r="G31" s="37" t="n">
        <v>699.5791083099998</v>
      </c>
      <c r="I31" s="36" t="n">
        <v>721.7168760000001</v>
      </c>
      <c r="J31" s="37" t="n">
        <v>390.2</v>
      </c>
    </row>
    <row r="32" ht="12.75" customHeight="1">
      <c r="B32" s="427" t="inlineStr">
        <is>
          <t>&gt; 10 years</t>
        </is>
      </c>
      <c r="C32" s="428" t="n"/>
      <c r="D32" s="36" t="n">
        <v>100</v>
      </c>
      <c r="E32" s="37" t="n">
        <v>808.5308610000001</v>
      </c>
      <c r="F32" s="36" t="n">
        <v>95</v>
      </c>
      <c r="G32" s="37" t="n">
        <v>781.0009294</v>
      </c>
      <c r="I32" s="36" t="n">
        <v>125</v>
      </c>
      <c r="J32" s="37" t="n">
        <v>236.51687</v>
      </c>
    </row>
    <row r="33" ht="12.75" customHeight="1">
      <c r="A33" s="17" t="n">
        <v>2</v>
      </c>
    </row>
    <row r="34" ht="25.5" customHeight="1">
      <c r="A34" s="17" t="n">
        <v>2</v>
      </c>
      <c r="B34" s="381" t="inlineStr">
        <is>
          <t>Ship Pfandbriefe</t>
        </is>
      </c>
      <c r="C34" s="30" t="n"/>
      <c r="D34" s="433">
        <f>AktQuartKurz&amp;" "&amp;AktJahr</f>
        <v/>
      </c>
      <c r="E34" s="498" t="n"/>
      <c r="F34" s="429">
        <f>AktQuartKurz&amp;" "&amp;(AktJahr-1)</f>
        <v/>
      </c>
      <c r="I34" s="208">
        <f>AktQuartKurz&amp;" "&amp;AktJahr&amp;CHAR(10)&amp;
"Mat-Ex (12 months)*"</f>
        <v/>
      </c>
      <c r="J34" s="208">
        <f>AktQuartKurz&amp;" "&amp;(AktJahr-1)&amp;CHAR(10)&amp;
"Mat-Ex (12 months)*"</f>
        <v/>
      </c>
    </row>
    <row r="35" ht="12.75" customHeight="1">
      <c r="A35" s="17" t="n">
        <v>2</v>
      </c>
      <c r="B35" s="43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31" t="inlineStr">
        <is>
          <t>Maturity:</t>
        </is>
      </c>
      <c r="C36" s="432" t="n"/>
      <c r="D36" s="34">
        <f>Einheit_Waehrung</f>
        <v/>
      </c>
      <c r="E36" s="35">
        <f>D36</f>
        <v/>
      </c>
      <c r="F36" s="34">
        <f>D36</f>
        <v/>
      </c>
      <c r="G36" s="35">
        <f>D36</f>
        <v/>
      </c>
      <c r="I36" s="34">
        <f>D36</f>
        <v/>
      </c>
      <c r="J36" s="35">
        <f>I36</f>
        <v/>
      </c>
    </row>
    <row r="37" ht="12.75" customHeight="1">
      <c r="A37" s="17" t="n"/>
      <c r="B37" s="427" t="inlineStr">
        <is>
          <t>&lt;= 0.5 years</t>
        </is>
      </c>
      <c r="C37" s="428" t="n"/>
      <c r="D37" s="36" t="n">
        <v>0</v>
      </c>
      <c r="E37" s="37" t="n">
        <v>0</v>
      </c>
      <c r="F37" s="36" t="n">
        <v>0</v>
      </c>
      <c r="G37" s="37" t="n">
        <v>0</v>
      </c>
      <c r="I37" s="36" t="n">
        <v>0</v>
      </c>
      <c r="J37" s="37" t="n">
        <v>0</v>
      </c>
    </row>
    <row r="38" ht="12.75" customHeight="1">
      <c r="A38" s="17" t="n">
        <v>2</v>
      </c>
      <c r="B38" s="427" t="inlineStr">
        <is>
          <t>&gt; 0.5 years and &lt;= 1 year</t>
        </is>
      </c>
      <c r="C38" s="428" t="n"/>
      <c r="D38" s="36" t="n">
        <v>0</v>
      </c>
      <c r="E38" s="37" t="n">
        <v>0</v>
      </c>
      <c r="F38" s="36" t="n">
        <v>0</v>
      </c>
      <c r="G38" s="37" t="n">
        <v>0</v>
      </c>
      <c r="I38" s="36" t="n">
        <v>0</v>
      </c>
      <c r="J38" s="37" t="n">
        <v>0</v>
      </c>
    </row>
    <row r="39" ht="12.75" customHeight="1">
      <c r="A39" s="17" t="n">
        <v>2</v>
      </c>
      <c r="B39" s="427" t="inlineStr">
        <is>
          <t>&gt; 1  year and &lt;= 1.5 years</t>
        </is>
      </c>
      <c r="C39" s="428" t="n"/>
      <c r="D39" s="36" t="n">
        <v>0</v>
      </c>
      <c r="E39" s="37" t="n">
        <v>0</v>
      </c>
      <c r="F39" s="36" t="n">
        <v>0</v>
      </c>
      <c r="G39" s="37" t="n">
        <v>0</v>
      </c>
      <c r="I39" s="36" t="n">
        <v>0</v>
      </c>
      <c r="J39" s="37" t="n">
        <v>0</v>
      </c>
    </row>
    <row r="40" ht="12.75" customHeight="1">
      <c r="A40" s="17" t="n">
        <v>2</v>
      </c>
      <c r="B40" s="427" t="inlineStr">
        <is>
          <t>&gt; 1.5 years and &lt;= 2 years</t>
        </is>
      </c>
      <c r="C40" s="427" t="n"/>
      <c r="D40" s="38" t="n">
        <v>0</v>
      </c>
      <c r="E40" s="199" t="n">
        <v>0</v>
      </c>
      <c r="F40" s="38" t="n">
        <v>0</v>
      </c>
      <c r="G40" s="199" t="n">
        <v>0</v>
      </c>
      <c r="I40" s="36" t="n">
        <v>0</v>
      </c>
      <c r="J40" s="37" t="n">
        <v>0</v>
      </c>
    </row>
    <row r="41" ht="12.75" customHeight="1">
      <c r="A41" s="17" t="n">
        <v>2</v>
      </c>
      <c r="B41" s="427" t="inlineStr">
        <is>
          <t>&gt; 2 years and &lt;= 3 years</t>
        </is>
      </c>
      <c r="C41" s="427" t="n"/>
      <c r="D41" s="38" t="n">
        <v>0</v>
      </c>
      <c r="E41" s="199" t="n">
        <v>0</v>
      </c>
      <c r="F41" s="38" t="n">
        <v>0</v>
      </c>
      <c r="G41" s="199" t="n">
        <v>0</v>
      </c>
      <c r="I41" s="36" t="n">
        <v>0</v>
      </c>
      <c r="J41" s="37" t="n">
        <v>0</v>
      </c>
    </row>
    <row r="42" ht="12.75" customHeight="1">
      <c r="A42" s="17" t="n">
        <v>2</v>
      </c>
      <c r="B42" s="427" t="inlineStr">
        <is>
          <t>&gt; 3 years and &lt;= 4 years</t>
        </is>
      </c>
      <c r="C42" s="427" t="n"/>
      <c r="D42" s="38" t="n">
        <v>0</v>
      </c>
      <c r="E42" s="199" t="n">
        <v>0</v>
      </c>
      <c r="F42" s="38" t="n">
        <v>0</v>
      </c>
      <c r="G42" s="199" t="n">
        <v>0</v>
      </c>
      <c r="I42" s="36" t="n">
        <v>0</v>
      </c>
      <c r="J42" s="37" t="n">
        <v>0</v>
      </c>
    </row>
    <row r="43" ht="12.75" customHeight="1">
      <c r="A43" s="17" t="n">
        <v>2</v>
      </c>
      <c r="B43" s="427" t="inlineStr">
        <is>
          <t>&gt; 4 years and &lt;= 5 years</t>
        </is>
      </c>
      <c r="C43" s="427" t="n"/>
      <c r="D43" s="38" t="n">
        <v>0</v>
      </c>
      <c r="E43" s="199" t="n">
        <v>0</v>
      </c>
      <c r="F43" s="38" t="n">
        <v>0</v>
      </c>
      <c r="G43" s="199" t="n">
        <v>0</v>
      </c>
      <c r="I43" s="36" t="n">
        <v>0</v>
      </c>
      <c r="J43" s="37" t="n">
        <v>0</v>
      </c>
    </row>
    <row r="44" ht="12.75" customHeight="1">
      <c r="B44" s="427" t="inlineStr">
        <is>
          <t>&gt; 5 years and &lt;= 10 years</t>
        </is>
      </c>
      <c r="C44" s="428" t="n"/>
      <c r="D44" s="36" t="n">
        <v>0</v>
      </c>
      <c r="E44" s="37" t="n">
        <v>0</v>
      </c>
      <c r="F44" s="36" t="n">
        <v>0</v>
      </c>
      <c r="G44" s="37" t="n">
        <v>0</v>
      </c>
      <c r="I44" s="36" t="n">
        <v>0</v>
      </c>
      <c r="J44" s="37" t="n">
        <v>0</v>
      </c>
    </row>
    <row r="45" ht="12.75" customHeight="1">
      <c r="A45" s="17" t="n">
        <v>3</v>
      </c>
      <c r="B45" s="427" t="inlineStr">
        <is>
          <t>&gt; 10 years</t>
        </is>
      </c>
      <c r="C45" s="428"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3">
        <f>AktQuartKurz&amp;" "&amp;AktJahr</f>
        <v/>
      </c>
      <c r="E47" s="498" t="n"/>
      <c r="F47" s="429">
        <f>AktQuartKurz&amp;" "&amp;(AktJahr-1)</f>
        <v/>
      </c>
      <c r="I47" s="208">
        <f>AktQuartKurz&amp;" "&amp;AktJahr&amp;CHAR(10)&amp;
"Mat-Ex (12 months)*"</f>
        <v/>
      </c>
      <c r="J47" s="208">
        <f>AktQuartKurz&amp;" "&amp;(AktJahr-1)&amp;CHAR(10)&amp;
"Mat-Ex (12 months)*"</f>
        <v/>
      </c>
    </row>
    <row r="48" ht="12.75" customHeight="1">
      <c r="A48" s="17" t="n">
        <v>3</v>
      </c>
      <c r="B48" s="43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31" t="inlineStr">
        <is>
          <t>Maturity:</t>
        </is>
      </c>
      <c r="C49" s="432" t="n"/>
      <c r="D49" s="34">
        <f>Einheit_Waehrung</f>
        <v/>
      </c>
      <c r="E49" s="35">
        <f>D49</f>
        <v/>
      </c>
      <c r="F49" s="34">
        <f>D49</f>
        <v/>
      </c>
      <c r="G49" s="35">
        <f>D49</f>
        <v/>
      </c>
      <c r="I49" s="34">
        <f>D49</f>
        <v/>
      </c>
      <c r="J49" s="35">
        <f>I49</f>
        <v/>
      </c>
    </row>
    <row r="50" ht="12.75" customHeight="1">
      <c r="A50" s="17" t="n">
        <v>3</v>
      </c>
      <c r="B50" s="427" t="inlineStr">
        <is>
          <t>&lt;= 0.5 years</t>
        </is>
      </c>
      <c r="C50" s="428" t="n"/>
      <c r="D50" s="36" t="n">
        <v>0</v>
      </c>
      <c r="E50" s="37" t="n">
        <v>0</v>
      </c>
      <c r="F50" s="36" t="n">
        <v>0</v>
      </c>
      <c r="G50" s="37" t="n">
        <v>0</v>
      </c>
      <c r="I50" s="36" t="n">
        <v>0</v>
      </c>
      <c r="J50" s="37" t="n">
        <v>0</v>
      </c>
    </row>
    <row r="51" ht="12.75" customHeight="1">
      <c r="A51" s="17" t="n">
        <v>3</v>
      </c>
      <c r="B51" s="427" t="inlineStr">
        <is>
          <t>&gt; 0.5 years and &lt;= 1 year</t>
        </is>
      </c>
      <c r="C51" s="428" t="n"/>
      <c r="D51" s="36" t="n">
        <v>0</v>
      </c>
      <c r="E51" s="37" t="n">
        <v>0</v>
      </c>
      <c r="F51" s="36" t="n">
        <v>0</v>
      </c>
      <c r="G51" s="37" t="n">
        <v>0</v>
      </c>
      <c r="I51" s="36" t="n">
        <v>0</v>
      </c>
      <c r="J51" s="37" t="n">
        <v>0</v>
      </c>
    </row>
    <row r="52" ht="12.75" customHeight="1">
      <c r="A52" s="17" t="n">
        <v>3</v>
      </c>
      <c r="B52" s="427" t="inlineStr">
        <is>
          <t>&gt; 1  year and &lt;= 1.5 years</t>
        </is>
      </c>
      <c r="C52" s="428" t="n"/>
      <c r="D52" s="36" t="n">
        <v>0</v>
      </c>
      <c r="E52" s="37" t="n">
        <v>0</v>
      </c>
      <c r="F52" s="36" t="n">
        <v>0</v>
      </c>
      <c r="G52" s="37" t="n">
        <v>0</v>
      </c>
      <c r="I52" s="36" t="n">
        <v>0</v>
      </c>
      <c r="J52" s="37" t="n">
        <v>0</v>
      </c>
    </row>
    <row r="53" ht="12.75" customHeight="1">
      <c r="A53" s="17" t="n">
        <v>3</v>
      </c>
      <c r="B53" s="427" t="inlineStr">
        <is>
          <t>&gt; 1.5 years and &lt;= 2 years</t>
        </is>
      </c>
      <c r="C53" s="427" t="n"/>
      <c r="D53" s="38" t="n">
        <v>0</v>
      </c>
      <c r="E53" s="199" t="n">
        <v>0</v>
      </c>
      <c r="F53" s="38" t="n">
        <v>0</v>
      </c>
      <c r="G53" s="199" t="n">
        <v>0</v>
      </c>
      <c r="I53" s="36" t="n">
        <v>0</v>
      </c>
      <c r="J53" s="37" t="n">
        <v>0</v>
      </c>
    </row>
    <row r="54" ht="12.75" customHeight="1">
      <c r="A54" s="17" t="n">
        <v>3</v>
      </c>
      <c r="B54" s="427" t="inlineStr">
        <is>
          <t>&gt; 2 years and &lt;= 3 years</t>
        </is>
      </c>
      <c r="C54" s="427" t="n"/>
      <c r="D54" s="38" t="n">
        <v>0</v>
      </c>
      <c r="E54" s="199" t="n">
        <v>0</v>
      </c>
      <c r="F54" s="38" t="n">
        <v>0</v>
      </c>
      <c r="G54" s="199" t="n">
        <v>0</v>
      </c>
      <c r="I54" s="36" t="n">
        <v>0</v>
      </c>
      <c r="J54" s="37" t="n">
        <v>0</v>
      </c>
    </row>
    <row r="55" ht="12.75" customHeight="1">
      <c r="A55" s="17" t="n">
        <v>3</v>
      </c>
      <c r="B55" s="427" t="inlineStr">
        <is>
          <t>&gt; 3 years and &lt;= 4 years</t>
        </is>
      </c>
      <c r="C55" s="427" t="n"/>
      <c r="D55" s="38" t="n">
        <v>0</v>
      </c>
      <c r="E55" s="199" t="n">
        <v>0</v>
      </c>
      <c r="F55" s="38" t="n">
        <v>0</v>
      </c>
      <c r="G55" s="199" t="n">
        <v>0</v>
      </c>
      <c r="I55" s="36" t="n">
        <v>0</v>
      </c>
      <c r="J55" s="37" t="n">
        <v>0</v>
      </c>
    </row>
    <row r="56" ht="12.75" customHeight="1">
      <c r="B56" s="427" t="inlineStr">
        <is>
          <t>&gt; 4 years and &lt;= 5 years</t>
        </is>
      </c>
      <c r="C56" s="427" t="n"/>
      <c r="D56" s="38" t="n">
        <v>0</v>
      </c>
      <c r="E56" s="199" t="n">
        <v>0</v>
      </c>
      <c r="F56" s="38" t="n">
        <v>0</v>
      </c>
      <c r="G56" s="199" t="n">
        <v>0</v>
      </c>
      <c r="I56" s="36" t="n">
        <v>0</v>
      </c>
      <c r="J56" s="37" t="n">
        <v>0</v>
      </c>
    </row>
    <row r="57" ht="12.75" customHeight="1">
      <c r="B57" s="427" t="inlineStr">
        <is>
          <t>&gt; 5 years and &lt;= 10 years</t>
        </is>
      </c>
      <c r="C57" s="428" t="n"/>
      <c r="D57" s="36" t="n">
        <v>0</v>
      </c>
      <c r="E57" s="37" t="n">
        <v>0</v>
      </c>
      <c r="F57" s="36" t="n">
        <v>0</v>
      </c>
      <c r="G57" s="37" t="n">
        <v>0</v>
      </c>
      <c r="I57" s="36" t="n">
        <v>0</v>
      </c>
      <c r="J57" s="37" t="n">
        <v>0</v>
      </c>
    </row>
    <row r="58" ht="12.75" customHeight="1">
      <c r="B58" s="427" t="inlineStr">
        <is>
          <t>&gt; 10 years</t>
        </is>
      </c>
      <c r="C58" s="428" t="n"/>
      <c r="D58" s="36" t="n">
        <v>0</v>
      </c>
      <c r="E58" s="37" t="n">
        <v>0</v>
      </c>
      <c r="F58" s="36" t="n">
        <v>0</v>
      </c>
      <c r="G58" s="37" t="n">
        <v>0</v>
      </c>
      <c r="I58" s="36" t="n">
        <v>0</v>
      </c>
      <c r="J58" s="37" t="n">
        <v>0</v>
      </c>
    </row>
    <row r="59"/>
    <row r="63">
      <c r="B63" s="420" t="inlineStr">
        <is>
          <t>Information on the maturity extension of the Pfandbriefe</t>
        </is>
      </c>
    </row>
    <row r="64" ht="13.5" customHeight="1" thickBot="1">
      <c r="B64" s="144" t="n"/>
      <c r="C64" s="145" t="n"/>
      <c r="D64" s="422">
        <f>AktQuartKurz&amp;" "&amp;AktJahr</f>
        <v/>
      </c>
      <c r="F64" s="424">
        <f>AktQuartKurz&amp;" "&amp;(AktJahr-1)&amp;"**"</f>
        <v/>
      </c>
    </row>
    <row r="65" ht="185.25" customHeight="1" thickBot="1">
      <c r="B65" s="209" t="inlineStr">
        <is>
          <t>Prerequisites for the extension of maturity of the Pfandbriefe</t>
        </is>
      </c>
      <c r="C65" s="189" t="inlineStr">
        <is>
          <t>(Mio. €)</t>
        </is>
      </c>
      <c r="D65" s="423"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26"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23"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26"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19" t="inlineStr">
        <is>
          <t>* Effects of an extension of maturity on the maturity structure of the Pfandbriefe / extension scenario: 12 months. This is an extremely unlikely scenario, which could only come into play after the appointment of a cover pool administrator.</t>
        </is>
      </c>
    </row>
    <row r="70">
      <c r="B70" s="419"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6" min="1" max="1"/>
    <col width="38.7109375" customWidth="1" style="436" min="2" max="2"/>
    <col width="2.7109375" customWidth="1" style="436" min="3" max="3"/>
    <col width="23.7109375" customWidth="1" style="436" min="4" max="5"/>
    <col width="3.140625" customWidth="1" style="436" min="6" max="6"/>
    <col width="11.42578125" customWidth="1" style="43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30365.245538</v>
      </c>
      <c r="E9" s="43" t="n">
        <v>28938.07732356</v>
      </c>
    </row>
    <row r="10" ht="12.75" customHeight="1">
      <c r="A10" s="17" t="n">
        <v>0</v>
      </c>
      <c r="B10" s="44" t="inlineStr">
        <is>
          <t>more than 300,000 Euros up to 1 mn. Euros</t>
        </is>
      </c>
      <c r="C10" s="44" t="n"/>
      <c r="D10" s="36" t="n">
        <v>11001.153972</v>
      </c>
      <c r="E10" s="43" t="n">
        <v>9675.358718999998</v>
      </c>
    </row>
    <row r="11" ht="12.75" customHeight="1">
      <c r="A11" s="17" t="n"/>
      <c r="B11" s="44" t="inlineStr">
        <is>
          <t>more than 1 mn. Euros up to 10 mn. Euros</t>
        </is>
      </c>
      <c r="C11" s="44" t="n"/>
      <c r="D11" s="36" t="n">
        <v>9379.024285999998</v>
      </c>
      <c r="E11" s="43" t="n">
        <v>8852.466645999995</v>
      </c>
    </row>
    <row r="12" ht="12.75" customHeight="1">
      <c r="A12" s="17" t="n">
        <v>0</v>
      </c>
      <c r="B12" s="44" t="inlineStr">
        <is>
          <t>more than 10 mn. Euros</t>
        </is>
      </c>
      <c r="C12" s="44" t="n"/>
      <c r="D12" s="36" t="n">
        <v>2791.284835</v>
      </c>
      <c r="E12" s="43" t="n">
        <v>2412.129756</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754.2234529999999</v>
      </c>
      <c r="E21" s="37" t="n">
        <v>903.844243</v>
      </c>
    </row>
    <row r="22" ht="12.75" customHeight="1">
      <c r="A22" s="17" t="n">
        <v>1</v>
      </c>
      <c r="B22" s="44" t="inlineStr">
        <is>
          <t>more than 10 mn. Euros up to 100 mn. Euros</t>
        </is>
      </c>
      <c r="C22" s="44" t="n"/>
      <c r="D22" s="38" t="n">
        <v>1590.131488</v>
      </c>
      <c r="E22" s="46" t="n">
        <v>1375.692394</v>
      </c>
    </row>
    <row r="23" ht="12.75" customHeight="1">
      <c r="A23" s="17" t="n">
        <v>1</v>
      </c>
      <c r="B23" s="44" t="inlineStr">
        <is>
          <t>more than 100 mn. Euros</t>
        </is>
      </c>
      <c r="C23" s="49" t="n"/>
      <c r="D23" s="50" t="n">
        <v>533.638189</v>
      </c>
      <c r="E23" s="51" t="n">
        <v>513.723822</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19">
        <f>IF(INT(AktJahrMonat)&gt;=201606,"","Hinweis: Die Größengruppen von Öffentlichen Pfandbriefen werden erst ab Q2 2015 erfasst.")</f>
        <v/>
      </c>
    </row>
    <row r="53" ht="20.1" customHeight="1">
      <c r="B53" s="419">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36" min="1" max="1"/>
    <col hidden="1" width="11.5703125" customWidth="1" style="5" min="2" max="2"/>
    <col width="22.5703125" customWidth="1" style="436" min="3" max="3"/>
    <col width="8.7109375" customWidth="1" style="436" min="4" max="4"/>
    <col width="10.7109375" customWidth="1" style="436" min="5" max="19"/>
    <col width="18.28515625" customWidth="1" style="436" min="20" max="20"/>
    <col width="0.7109375" customWidth="1" style="436" min="21" max="21"/>
    <col width="11.42578125" customWidth="1" style="43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9214.288112</v>
      </c>
      <c r="H16" s="72" t="n">
        <v>22815.09564500001</v>
      </c>
      <c r="I16" s="72" t="n">
        <v>12568.310167</v>
      </c>
      <c r="J16" s="72" t="n">
        <v>44.964822</v>
      </c>
      <c r="K16" s="72" t="n">
        <v>0.5440389999999999</v>
      </c>
      <c r="L16" s="72">
        <f>SUM(M16:R16)</f>
        <v/>
      </c>
      <c r="M16" s="72" t="n">
        <v>3712.604261</v>
      </c>
      <c r="N16" s="72" t="n">
        <v>1058.014114</v>
      </c>
      <c r="O16" s="72" t="n">
        <v>912.8987620000001</v>
      </c>
      <c r="P16" s="72" t="n">
        <v>3191.604658</v>
      </c>
      <c r="Q16" s="72" t="n">
        <v>0.070953</v>
      </c>
      <c r="R16" s="72" t="n">
        <v>18.313108</v>
      </c>
      <c r="S16" s="73" t="n">
        <v>0.003692</v>
      </c>
      <c r="T16" s="244" t="n">
        <v>0</v>
      </c>
    </row>
    <row r="17" ht="12.75" customHeight="1">
      <c r="C17" s="68" t="n"/>
      <c r="D17" s="271">
        <f>"year "&amp;(AktJahr-1)</f>
        <v/>
      </c>
      <c r="E17" s="276">
        <f>F17+L17</f>
        <v/>
      </c>
      <c r="F17" s="74">
        <f>SUM(G17:K17)</f>
        <v/>
      </c>
      <c r="G17" s="74" t="n">
        <v>8322.575790999999</v>
      </c>
      <c r="H17" s="74" t="n">
        <v>21083.8411019</v>
      </c>
      <c r="I17" s="74" t="n">
        <v>11875.346001</v>
      </c>
      <c r="J17" s="74" t="n">
        <v>40.157715</v>
      </c>
      <c r="K17" s="74" t="n">
        <v>2.328084</v>
      </c>
      <c r="L17" s="74">
        <f>SUM(M17:R17)</f>
        <v/>
      </c>
      <c r="M17" s="74" t="n">
        <v>3406.359852999999</v>
      </c>
      <c r="N17" s="74" t="n">
        <v>1086.900765</v>
      </c>
      <c r="O17" s="74" t="n">
        <v>1012.051984</v>
      </c>
      <c r="P17" s="74" t="n">
        <v>3038.084954000001</v>
      </c>
      <c r="Q17" s="74" t="n">
        <v>0.217797</v>
      </c>
      <c r="R17" s="74" t="n">
        <v>10.165408</v>
      </c>
      <c r="S17" s="75" t="n">
        <v>0.007596</v>
      </c>
      <c r="T17" s="277" t="n">
        <v>0.038976</v>
      </c>
    </row>
    <row r="18" ht="12.75" customHeight="1">
      <c r="B18" s="13" t="inlineStr">
        <is>
          <t>DE</t>
        </is>
      </c>
      <c r="C18" s="70" t="inlineStr">
        <is>
          <t>Germany</t>
        </is>
      </c>
      <c r="D18" s="264">
        <f>$D$16</f>
        <v/>
      </c>
      <c r="E18" s="243">
        <f>F18+L18</f>
        <v/>
      </c>
      <c r="F18" s="72">
        <f>SUM(G18:K18)</f>
        <v/>
      </c>
      <c r="G18" s="72" t="n">
        <v>9214.288112</v>
      </c>
      <c r="H18" s="72" t="n">
        <v>22815.09564500001</v>
      </c>
      <c r="I18" s="72" t="n">
        <v>12568.310167</v>
      </c>
      <c r="J18" s="72" t="n">
        <v>44.964822</v>
      </c>
      <c r="K18" s="72" t="n">
        <v>0.5440389999999999</v>
      </c>
      <c r="L18" s="72">
        <f>SUM(M18:R18)</f>
        <v/>
      </c>
      <c r="M18" s="72" t="n">
        <v>3712.604261</v>
      </c>
      <c r="N18" s="72" t="n">
        <v>1058.014114</v>
      </c>
      <c r="O18" s="72" t="n">
        <v>912.8987620000001</v>
      </c>
      <c r="P18" s="72" t="n">
        <v>3191.604658</v>
      </c>
      <c r="Q18" s="72" t="n">
        <v>0.070953</v>
      </c>
      <c r="R18" s="72" t="n">
        <v>18.313108</v>
      </c>
      <c r="S18" s="73" t="n">
        <v>0.003692</v>
      </c>
      <c r="T18" s="244" t="n">
        <v>0</v>
      </c>
    </row>
    <row r="19" ht="12.75" customHeight="1">
      <c r="C19" s="68" t="n"/>
      <c r="D19" s="271">
        <f>$D$17</f>
        <v/>
      </c>
      <c r="E19" s="276">
        <f>F19+L19</f>
        <v/>
      </c>
      <c r="F19" s="74">
        <f>SUM(G19:K19)</f>
        <v/>
      </c>
      <c r="G19" s="74" t="n">
        <v>8322.575790999999</v>
      </c>
      <c r="H19" s="74" t="n">
        <v>21083.8411019</v>
      </c>
      <c r="I19" s="74" t="n">
        <v>11875.346001</v>
      </c>
      <c r="J19" s="74" t="n">
        <v>40.157715</v>
      </c>
      <c r="K19" s="74" t="n">
        <v>2.328084</v>
      </c>
      <c r="L19" s="74">
        <f>SUM(M19:R19)</f>
        <v/>
      </c>
      <c r="M19" s="74" t="n">
        <v>3406.359852999999</v>
      </c>
      <c r="N19" s="74" t="n">
        <v>1086.900765</v>
      </c>
      <c r="O19" s="74" t="n">
        <v>1012.051984</v>
      </c>
      <c r="P19" s="74" t="n">
        <v>3038.084954000001</v>
      </c>
      <c r="Q19" s="74" t="n">
        <v>0.217797</v>
      </c>
      <c r="R19" s="74" t="n">
        <v>10.165408</v>
      </c>
      <c r="S19" s="75" t="n">
        <v>0.007596</v>
      </c>
      <c r="T19" s="277" t="n">
        <v>0.038976</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6.7109375" customWidth="1" style="436" min="3" max="3"/>
    <col width="11.42578125" customWidth="1" style="436" min="4" max="5"/>
    <col width="22.7109375" customWidth="1" style="436" min="6" max="6"/>
    <col width="11.42578125" customWidth="1" style="436" min="7" max="7"/>
    <col width="12.140625" customWidth="1" style="436" min="8" max="8"/>
    <col width="12" customWidth="1" style="436" min="9" max="9"/>
    <col width="11.42578125" customWidth="1" style="436" min="10" max="11"/>
    <col width="12.140625" customWidth="1" style="436" min="12" max="12"/>
    <col width="12" customWidth="1" style="436" min="13" max="13"/>
    <col width="11.42578125" customWidth="1" style="436" min="14" max="14"/>
    <col hidden="1" width="11.5703125" customWidth="1" style="436" min="15" max="24"/>
    <col width="0.85546875" customWidth="1" style="436" min="25" max="25"/>
    <col width="11.42578125" customWidth="1" style="43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78</v>
      </c>
      <c r="H12" s="72" t="n">
        <v>210.444882</v>
      </c>
      <c r="I12" s="72" t="n">
        <v>1983.420043</v>
      </c>
      <c r="J12" s="73" t="n">
        <v>323.86167</v>
      </c>
      <c r="K12" s="108" t="n">
        <v>0</v>
      </c>
      <c r="L12" s="72" t="n">
        <v>72.34063499999999</v>
      </c>
      <c r="M12" s="72" t="n">
        <v>209.924901</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53</v>
      </c>
      <c r="H13" s="113" t="n">
        <v>293.465372</v>
      </c>
      <c r="I13" s="113" t="n">
        <v>1806.470164</v>
      </c>
      <c r="J13" s="114" t="n">
        <v>353.2682339999999</v>
      </c>
      <c r="K13" s="112" t="n">
        <v>0</v>
      </c>
      <c r="L13" s="113" t="n">
        <v>69.36645200000001</v>
      </c>
      <c r="M13" s="113" t="n">
        <v>217.691236</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45</v>
      </c>
      <c r="H14" s="72" t="n">
        <v>210.444882</v>
      </c>
      <c r="I14" s="72" t="n">
        <v>1973.420043</v>
      </c>
      <c r="J14" s="73" t="n">
        <v>323.86167</v>
      </c>
      <c r="K14" s="108" t="n">
        <v>0</v>
      </c>
      <c r="L14" s="72" t="n">
        <v>72.34063499999999</v>
      </c>
      <c r="M14" s="72" t="n">
        <v>209.924901</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20</v>
      </c>
      <c r="H15" s="113" t="n">
        <v>293.465372</v>
      </c>
      <c r="I15" s="113" t="n">
        <v>1806.470164</v>
      </c>
      <c r="J15" s="114" t="n">
        <v>353.2682339999999</v>
      </c>
      <c r="K15" s="112" t="n">
        <v>0</v>
      </c>
      <c r="L15" s="113" t="n">
        <v>69.36645200000001</v>
      </c>
      <c r="M15" s="113" t="n">
        <v>217.691236</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10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1</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1</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31</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31</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1</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1</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6" min="1" max="1"/>
    <col hidden="1" width="11.5703125" customWidth="1" style="13" min="2" max="2"/>
    <col width="26.7109375" customWidth="1" style="436" min="3" max="3"/>
    <col width="11.42578125" customWidth="1" style="436" min="4" max="4"/>
    <col hidden="1" width="11.5703125" customWidth="1" style="436" min="5" max="14"/>
    <col width="11.42578125" customWidth="1" style="436" min="15" max="16"/>
    <col width="12.28515625" customWidth="1" style="436" min="17" max="17"/>
    <col width="12.140625" customWidth="1" style="436" min="18" max="18"/>
    <col width="11.42578125" customWidth="1" style="436" min="19" max="24"/>
    <col width="0.85546875" customWidth="1" style="436" min="25" max="25"/>
    <col width="11.42578125" customWidth="1" style="43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2.7109375" customWidth="1" style="436" min="3" max="3"/>
    <col width="8.7109375" customWidth="1" style="436" min="4" max="4"/>
    <col width="15.7109375" customWidth="1" style="436" min="5" max="6"/>
    <col width="18.7109375" customWidth="1" style="436" min="7" max="7"/>
    <col width="19.7109375" customWidth="1" style="436" min="8" max="9"/>
    <col width="11.42578125" customWidth="1" style="43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2.7109375" customWidth="1" style="436" min="3" max="3"/>
    <col width="8.7109375" customWidth="1" style="436" min="4" max="4"/>
    <col width="20.7109375" customWidth="1" style="436" min="5" max="5"/>
    <col width="19.7109375" customWidth="1" style="436" min="6" max="7"/>
    <col width="11.42578125" customWidth="1" style="43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Mortgage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2593.270156</v>
      </c>
      <c r="F13" s="72" t="n">
        <v>0</v>
      </c>
      <c r="G13" s="72" t="n">
        <v>0</v>
      </c>
      <c r="H13" s="110" t="n">
        <v>31.7</v>
      </c>
      <c r="I13" s="72" t="n">
        <v>0</v>
      </c>
      <c r="J13" s="244" t="n">
        <v>2561.570156</v>
      </c>
    </row>
    <row r="14" ht="12.75" customHeight="1">
      <c r="B14" s="138" t="n"/>
      <c r="C14" s="44" t="n"/>
      <c r="D14" s="44">
        <f>"year "&amp;(AktJahr-1)</f>
        <v/>
      </c>
      <c r="E14" s="245" t="n">
        <v>1863.605448</v>
      </c>
      <c r="F14" s="113" t="n">
        <v>0</v>
      </c>
      <c r="G14" s="113" t="n">
        <v>0</v>
      </c>
      <c r="H14" s="116" t="n">
        <v>166.2</v>
      </c>
      <c r="I14" s="113" t="n">
        <v>0</v>
      </c>
      <c r="J14" s="246" t="n">
        <v>1405.339448</v>
      </c>
    </row>
    <row r="15" ht="12.75" customHeight="1">
      <c r="B15" s="138" t="inlineStr">
        <is>
          <t>DE</t>
        </is>
      </c>
      <c r="C15" s="70" t="inlineStr">
        <is>
          <t>Germany</t>
        </is>
      </c>
      <c r="D15" s="71">
        <f>$D$13</f>
        <v/>
      </c>
      <c r="E15" s="243" t="n">
        <v>2114.921406</v>
      </c>
      <c r="F15" s="72" t="n">
        <v>0</v>
      </c>
      <c r="G15" s="72" t="n">
        <v>0</v>
      </c>
      <c r="H15" s="110" t="n">
        <v>7.7</v>
      </c>
      <c r="I15" s="72" t="n">
        <v>0</v>
      </c>
      <c r="J15" s="244" t="n">
        <v>2107.221406</v>
      </c>
    </row>
    <row r="16" ht="12.75" customHeight="1">
      <c r="B16" s="138" t="n"/>
      <c r="C16" s="44" t="n"/>
      <c r="D16" s="44">
        <f>$D$14</f>
        <v/>
      </c>
      <c r="E16" s="245" t="n">
        <v>1457.739448</v>
      </c>
      <c r="F16" s="113" t="n">
        <v>0</v>
      </c>
      <c r="G16" s="113" t="n">
        <v>0</v>
      </c>
      <c r="H16" s="116" t="n">
        <v>142.2</v>
      </c>
      <c r="I16" s="113" t="n">
        <v>0</v>
      </c>
      <c r="J16" s="246" t="n">
        <v>1229.039448</v>
      </c>
    </row>
    <row r="17" ht="12.75" customHeight="1">
      <c r="B17" s="139" t="inlineStr">
        <is>
          <t>BE</t>
        </is>
      </c>
      <c r="C17" s="70" t="inlineStr">
        <is>
          <t>Belgium</t>
        </is>
      </c>
      <c r="D17" s="71">
        <f>$D$13</f>
        <v/>
      </c>
      <c r="E17" s="243" t="n">
        <v>5</v>
      </c>
      <c r="F17" s="72" t="n">
        <v>0</v>
      </c>
      <c r="G17" s="72" t="n">
        <v>0</v>
      </c>
      <c r="H17" s="110" t="n">
        <v>0</v>
      </c>
      <c r="I17" s="72" t="n">
        <v>0</v>
      </c>
      <c r="J17" s="244" t="n">
        <v>5</v>
      </c>
    </row>
    <row r="18" ht="12.75" customHeight="1">
      <c r="B18" s="138" t="n"/>
      <c r="C18" s="44" t="n"/>
      <c r="D18" s="44">
        <f>$D$14</f>
        <v/>
      </c>
      <c r="E18" s="245" t="n">
        <v>10</v>
      </c>
      <c r="F18" s="113" t="n">
        <v>0</v>
      </c>
      <c r="G18" s="113" t="n">
        <v>0</v>
      </c>
      <c r="H18" s="116" t="n">
        <v>0</v>
      </c>
      <c r="I18" s="113" t="n">
        <v>0</v>
      </c>
      <c r="J18" s="246" t="n">
        <v>10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5</v>
      </c>
      <c r="F27" s="72" t="n">
        <v>0</v>
      </c>
      <c r="G27" s="72" t="n">
        <v>0</v>
      </c>
      <c r="H27" s="110" t="n">
        <v>0</v>
      </c>
      <c r="I27" s="72" t="n">
        <v>0</v>
      </c>
      <c r="J27" s="244" t="n">
        <v>5</v>
      </c>
    </row>
    <row r="28" ht="12.75" customHeight="1">
      <c r="B28" s="138" t="n"/>
      <c r="C28" s="44" t="n"/>
      <c r="D28" s="44">
        <f>$D$14</f>
        <v/>
      </c>
      <c r="E28" s="245" t="n">
        <v>5</v>
      </c>
      <c r="F28" s="113" t="n">
        <v>0</v>
      </c>
      <c r="G28" s="113" t="n">
        <v>0</v>
      </c>
      <c r="H28" s="116" t="n">
        <v>0</v>
      </c>
      <c r="I28" s="113" t="n">
        <v>0</v>
      </c>
      <c r="J28" s="246" t="n">
        <v>5</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15</v>
      </c>
      <c r="F33" s="72" t="n">
        <v>0</v>
      </c>
      <c r="G33" s="72" t="n">
        <v>0</v>
      </c>
      <c r="H33" s="110" t="n">
        <v>0</v>
      </c>
      <c r="I33" s="72" t="n">
        <v>0</v>
      </c>
      <c r="J33" s="244" t="n">
        <v>15</v>
      </c>
    </row>
    <row r="34" ht="12.75" customHeight="1">
      <c r="B34" s="138" t="n"/>
      <c r="C34" s="44" t="n"/>
      <c r="D34" s="44">
        <f>$D$14</f>
        <v/>
      </c>
      <c r="E34" s="245" t="n">
        <v>15</v>
      </c>
      <c r="F34" s="113" t="n">
        <v>0</v>
      </c>
      <c r="G34" s="113" t="n">
        <v>0</v>
      </c>
      <c r="H34" s="116" t="n">
        <v>0</v>
      </c>
      <c r="I34" s="113" t="n">
        <v>0</v>
      </c>
      <c r="J34" s="246" t="n">
        <v>15</v>
      </c>
    </row>
    <row r="35" ht="12.75" customHeight="1">
      <c r="B35" s="138" t="inlineStr">
        <is>
          <t>IE</t>
        </is>
      </c>
      <c r="C35" s="70" t="inlineStr">
        <is>
          <t>Italy</t>
        </is>
      </c>
      <c r="D35" s="71">
        <f>$D$13</f>
        <v/>
      </c>
      <c r="E35" s="243" t="n">
        <v>20</v>
      </c>
      <c r="F35" s="72" t="n">
        <v>0</v>
      </c>
      <c r="G35" s="72" t="n">
        <v>0</v>
      </c>
      <c r="H35" s="110" t="n">
        <v>0</v>
      </c>
      <c r="I35" s="72" t="n">
        <v>0</v>
      </c>
      <c r="J35" s="244" t="n">
        <v>20</v>
      </c>
    </row>
    <row r="36" ht="12.75" customHeight="1">
      <c r="B36" s="138" t="n"/>
      <c r="C36" s="44" t="n"/>
      <c r="D36" s="44">
        <f>$D$14</f>
        <v/>
      </c>
      <c r="E36" s="245" t="n">
        <v>16.7</v>
      </c>
      <c r="F36" s="113" t="n">
        <v>0</v>
      </c>
      <c r="G36" s="113" t="n">
        <v>0</v>
      </c>
      <c r="H36" s="116" t="n">
        <v>0</v>
      </c>
      <c r="I36" s="113" t="n">
        <v>0</v>
      </c>
      <c r="J36" s="246" t="n">
        <v>16.7</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5.5</v>
      </c>
      <c r="F39" s="72" t="n">
        <v>0</v>
      </c>
      <c r="G39" s="72" t="n">
        <v>0</v>
      </c>
      <c r="H39" s="110" t="n">
        <v>0</v>
      </c>
      <c r="I39" s="72" t="n">
        <v>0</v>
      </c>
      <c r="J39" s="244" t="n">
        <v>5.5</v>
      </c>
    </row>
    <row r="40" ht="12.75" customHeight="1">
      <c r="B40" s="138" t="n"/>
      <c r="C40" s="44" t="n"/>
      <c r="D40" s="44">
        <f>$D$14</f>
        <v/>
      </c>
      <c r="E40" s="245" t="n">
        <v>8</v>
      </c>
      <c r="F40" s="113" t="n">
        <v>0</v>
      </c>
      <c r="G40" s="113" t="n">
        <v>0</v>
      </c>
      <c r="H40" s="116" t="n">
        <v>0</v>
      </c>
      <c r="I40" s="113" t="n">
        <v>0</v>
      </c>
      <c r="J40" s="246" t="n">
        <v>8</v>
      </c>
    </row>
    <row r="41" ht="12.75" customHeight="1">
      <c r="B41" s="138" t="inlineStr">
        <is>
          <t>LT</t>
        </is>
      </c>
      <c r="C41" s="70" t="inlineStr">
        <is>
          <t>Lithuania</t>
        </is>
      </c>
      <c r="D41" s="71">
        <f>$D$13</f>
        <v/>
      </c>
      <c r="E41" s="243" t="n">
        <v>12.49875</v>
      </c>
      <c r="F41" s="72" t="n">
        <v>0</v>
      </c>
      <c r="G41" s="72" t="n">
        <v>0</v>
      </c>
      <c r="H41" s="110" t="n">
        <v>0</v>
      </c>
      <c r="I41" s="72" t="n">
        <v>0</v>
      </c>
      <c r="J41" s="244" t="n">
        <v>12.49875</v>
      </c>
    </row>
    <row r="42" ht="12.75" customHeight="1">
      <c r="B42" s="138" t="n"/>
      <c r="C42" s="44" t="n"/>
      <c r="D42" s="44">
        <f>$D$14</f>
        <v/>
      </c>
      <c r="E42" s="245" t="n">
        <v>9</v>
      </c>
      <c r="F42" s="113" t="n">
        <v>0</v>
      </c>
      <c r="G42" s="113" t="n">
        <v>0</v>
      </c>
      <c r="H42" s="116" t="n">
        <v>0</v>
      </c>
      <c r="I42" s="113" t="n">
        <v>0</v>
      </c>
      <c r="J42" s="246" t="n">
        <v>9</v>
      </c>
    </row>
    <row r="43" ht="12.75" customHeight="1">
      <c r="B43" s="138" t="inlineStr">
        <is>
          <t>LU</t>
        </is>
      </c>
      <c r="C43" s="70" t="inlineStr">
        <is>
          <t>Luxembourg</t>
        </is>
      </c>
      <c r="D43" s="71">
        <f>$D$13</f>
        <v/>
      </c>
      <c r="E43" s="243" t="n">
        <v>8.699999999999999</v>
      </c>
      <c r="F43" s="72" t="n">
        <v>0</v>
      </c>
      <c r="G43" s="72" t="n">
        <v>0</v>
      </c>
      <c r="H43" s="110" t="n">
        <v>0</v>
      </c>
      <c r="I43" s="72" t="n">
        <v>0</v>
      </c>
      <c r="J43" s="244" t="n">
        <v>8.699999999999999</v>
      </c>
    </row>
    <row r="44" ht="12.75" customHeight="1">
      <c r="B44" s="138" t="n"/>
      <c r="C44" s="44" t="n"/>
      <c r="D44" s="44">
        <f>$D$14</f>
        <v/>
      </c>
      <c r="E44" s="245" t="n">
        <v>74.26600000000001</v>
      </c>
      <c r="F44" s="113" t="n">
        <v>0</v>
      </c>
      <c r="G44" s="113" t="n">
        <v>0</v>
      </c>
      <c r="H44" s="116" t="n">
        <v>0</v>
      </c>
      <c r="I44" s="113" t="n">
        <v>0</v>
      </c>
      <c r="J44" s="246" t="n">
        <v>8.699999999999999</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20</v>
      </c>
      <c r="F47" s="72" t="n">
        <v>0</v>
      </c>
      <c r="G47" s="72" t="n">
        <v>0</v>
      </c>
      <c r="H47" s="110" t="n">
        <v>0</v>
      </c>
      <c r="I47" s="72" t="n">
        <v>0</v>
      </c>
      <c r="J47" s="244" t="n">
        <v>20</v>
      </c>
    </row>
    <row r="48" ht="12.75" customHeight="1">
      <c r="B48" s="138" t="n"/>
      <c r="C48" s="44" t="n"/>
      <c r="D48" s="44">
        <f>$D$14</f>
        <v/>
      </c>
      <c r="E48" s="245" t="n">
        <v>85</v>
      </c>
      <c r="F48" s="113" t="n">
        <v>0</v>
      </c>
      <c r="G48" s="113" t="n">
        <v>0</v>
      </c>
      <c r="H48" s="116" t="n">
        <v>0</v>
      </c>
      <c r="I48" s="113" t="n">
        <v>0</v>
      </c>
      <c r="J48" s="246" t="n">
        <v>0</v>
      </c>
    </row>
    <row r="49" ht="12.75" customHeight="1">
      <c r="B49" s="138" t="inlineStr">
        <is>
          <t>AT</t>
        </is>
      </c>
      <c r="C49" s="70" t="inlineStr">
        <is>
          <t>Austria</t>
        </is>
      </c>
      <c r="D49" s="71">
        <f>$D$13</f>
        <v/>
      </c>
      <c r="E49" s="243" t="n">
        <v>47</v>
      </c>
      <c r="F49" s="72" t="n">
        <v>0</v>
      </c>
      <c r="G49" s="72" t="n">
        <v>0</v>
      </c>
      <c r="H49" s="110" t="n">
        <v>0</v>
      </c>
      <c r="I49" s="72" t="n">
        <v>0</v>
      </c>
      <c r="J49" s="244" t="n">
        <v>47</v>
      </c>
    </row>
    <row r="50" ht="12.75" customHeight="1">
      <c r="B50" s="138" t="n"/>
      <c r="C50" s="44" t="n"/>
      <c r="D50" s="44">
        <f>$D$14</f>
        <v/>
      </c>
      <c r="E50" s="245" t="n">
        <v>21</v>
      </c>
      <c r="F50" s="113" t="n">
        <v>0</v>
      </c>
      <c r="G50" s="113" t="n">
        <v>0</v>
      </c>
      <c r="H50" s="116" t="n">
        <v>0</v>
      </c>
      <c r="I50" s="113" t="n">
        <v>0</v>
      </c>
      <c r="J50" s="246" t="n">
        <v>21</v>
      </c>
    </row>
    <row r="51" ht="12.75" customHeight="1">
      <c r="B51" s="138" t="inlineStr">
        <is>
          <t>PL</t>
        </is>
      </c>
      <c r="C51" s="70" t="inlineStr">
        <is>
          <t>Poland</t>
        </is>
      </c>
      <c r="D51" s="71">
        <f>$D$13</f>
        <v/>
      </c>
      <c r="E51" s="243" t="n">
        <v>2.7</v>
      </c>
      <c r="F51" s="72" t="n">
        <v>0</v>
      </c>
      <c r="G51" s="72" t="n">
        <v>0</v>
      </c>
      <c r="H51" s="110" t="n">
        <v>0</v>
      </c>
      <c r="I51" s="72" t="n">
        <v>0</v>
      </c>
      <c r="J51" s="244" t="n">
        <v>2.7</v>
      </c>
    </row>
    <row r="52" ht="12.75" customHeight="1">
      <c r="B52" s="138" t="n"/>
      <c r="C52" s="44" t="n"/>
      <c r="D52" s="44">
        <f>$D$14</f>
        <v/>
      </c>
      <c r="E52" s="245" t="n">
        <v>18</v>
      </c>
      <c r="F52" s="113" t="n">
        <v>0</v>
      </c>
      <c r="G52" s="113" t="n">
        <v>0</v>
      </c>
      <c r="H52" s="116" t="n">
        <v>0</v>
      </c>
      <c r="I52" s="113" t="n">
        <v>0</v>
      </c>
      <c r="J52" s="246" t="n">
        <v>18</v>
      </c>
    </row>
    <row r="53" ht="12.75" customHeight="1">
      <c r="B53" s="138" t="inlineStr">
        <is>
          <t>PT</t>
        </is>
      </c>
      <c r="C53" s="70" t="inlineStr">
        <is>
          <t>Portugal</t>
        </is>
      </c>
      <c r="D53" s="71">
        <f>$D$13</f>
        <v/>
      </c>
      <c r="E53" s="243" t="n">
        <v>6</v>
      </c>
      <c r="F53" s="72" t="n">
        <v>0</v>
      </c>
      <c r="G53" s="72" t="n">
        <v>0</v>
      </c>
      <c r="H53" s="110" t="n">
        <v>0</v>
      </c>
      <c r="I53" s="72" t="n">
        <v>0</v>
      </c>
      <c r="J53" s="244" t="n">
        <v>6</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9</v>
      </c>
      <c r="F55" s="72" t="n">
        <v>0</v>
      </c>
      <c r="G55" s="72" t="n">
        <v>0</v>
      </c>
      <c r="H55" s="110" t="n">
        <v>0</v>
      </c>
      <c r="I55" s="72" t="n">
        <v>0</v>
      </c>
      <c r="J55" s="244" t="n">
        <v>9</v>
      </c>
    </row>
    <row r="56" ht="12.75" customHeight="1">
      <c r="B56" s="138" t="n"/>
      <c r="C56" s="44" t="n"/>
      <c r="D56" s="44">
        <f>$D$14</f>
        <v/>
      </c>
      <c r="E56" s="245" t="n">
        <v>9</v>
      </c>
      <c r="F56" s="113" t="n">
        <v>0</v>
      </c>
      <c r="G56" s="113" t="n">
        <v>0</v>
      </c>
      <c r="H56" s="116" t="n">
        <v>0</v>
      </c>
      <c r="I56" s="113" t="n">
        <v>0</v>
      </c>
      <c r="J56" s="246" t="n">
        <v>9</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55</v>
      </c>
      <c r="F58" s="113" t="n">
        <v>0</v>
      </c>
      <c r="G58" s="113" t="n">
        <v>0</v>
      </c>
      <c r="H58" s="116" t="n">
        <v>0</v>
      </c>
      <c r="I58" s="113" t="n">
        <v>0</v>
      </c>
      <c r="J58" s="246" t="n">
        <v>0</v>
      </c>
    </row>
    <row r="59" ht="12.75" customHeight="1">
      <c r="B59" s="138" t="inlineStr">
        <is>
          <t>SK</t>
        </is>
      </c>
      <c r="C59" s="70" t="inlineStr">
        <is>
          <t>Slovakia</t>
        </is>
      </c>
      <c r="D59" s="71">
        <f>$D$13</f>
        <v/>
      </c>
      <c r="E59" s="243" t="n">
        <v>5</v>
      </c>
      <c r="F59" s="72" t="n">
        <v>0</v>
      </c>
      <c r="G59" s="72" t="n">
        <v>0</v>
      </c>
      <c r="H59" s="110" t="n">
        <v>0</v>
      </c>
      <c r="I59" s="72" t="n">
        <v>0</v>
      </c>
      <c r="J59" s="244" t="n">
        <v>5</v>
      </c>
    </row>
    <row r="60" ht="12.75" customHeight="1">
      <c r="B60" s="138" t="n"/>
      <c r="C60" s="44" t="n"/>
      <c r="D60" s="44">
        <f>$D$14</f>
        <v/>
      </c>
      <c r="E60" s="245" t="n">
        <v>5</v>
      </c>
      <c r="F60" s="113" t="n">
        <v>0</v>
      </c>
      <c r="G60" s="113" t="n">
        <v>0</v>
      </c>
      <c r="H60" s="116" t="n">
        <v>0</v>
      </c>
      <c r="I60" s="113" t="n">
        <v>0</v>
      </c>
      <c r="J60" s="246" t="n">
        <v>5</v>
      </c>
    </row>
    <row r="61" ht="12.75" customHeight="1">
      <c r="B61" s="138" t="inlineStr">
        <is>
          <t>SI</t>
        </is>
      </c>
      <c r="C61" s="70" t="inlineStr">
        <is>
          <t>Slovenia</t>
        </is>
      </c>
      <c r="D61" s="71">
        <f>$D$13</f>
        <v/>
      </c>
      <c r="E61" s="243" t="n">
        <v>7.5</v>
      </c>
      <c r="F61" s="72" t="n">
        <v>0</v>
      </c>
      <c r="G61" s="72" t="n">
        <v>0</v>
      </c>
      <c r="H61" s="110" t="n">
        <v>0</v>
      </c>
      <c r="I61" s="72" t="n">
        <v>0</v>
      </c>
      <c r="J61" s="244" t="n">
        <v>7.5</v>
      </c>
    </row>
    <row r="62" ht="12.75" customHeight="1">
      <c r="B62" s="138" t="n"/>
      <c r="C62" s="44" t="n"/>
      <c r="D62" s="44">
        <f>$D$14</f>
        <v/>
      </c>
      <c r="E62" s="245" t="n">
        <v>7.5</v>
      </c>
      <c r="F62" s="113" t="n">
        <v>0</v>
      </c>
      <c r="G62" s="113" t="n">
        <v>0</v>
      </c>
      <c r="H62" s="116" t="n">
        <v>0</v>
      </c>
      <c r="I62" s="113" t="n">
        <v>0</v>
      </c>
      <c r="J62" s="246" t="n">
        <v>7.5</v>
      </c>
    </row>
    <row r="63" ht="12.75" customHeight="1">
      <c r="B63" s="138" t="inlineStr">
        <is>
          <t>ES</t>
        </is>
      </c>
      <c r="C63" s="70" t="inlineStr">
        <is>
          <t>Spain</t>
        </is>
      </c>
      <c r="D63" s="71">
        <f>$D$13</f>
        <v/>
      </c>
      <c r="E63" s="243" t="n">
        <v>33.25</v>
      </c>
      <c r="F63" s="72" t="n">
        <v>0</v>
      </c>
      <c r="G63" s="72" t="n">
        <v>0</v>
      </c>
      <c r="H63" s="110" t="n">
        <v>0</v>
      </c>
      <c r="I63" s="72" t="n">
        <v>0</v>
      </c>
      <c r="J63" s="244" t="n">
        <v>33.25</v>
      </c>
    </row>
    <row r="64" ht="12.75" customHeight="1">
      <c r="B64" s="138" t="n"/>
      <c r="C64" s="44" t="n"/>
      <c r="D64" s="44">
        <f>$D$14</f>
        <v/>
      </c>
      <c r="E64" s="245" t="n">
        <v>20.7</v>
      </c>
      <c r="F64" s="113" t="n">
        <v>0</v>
      </c>
      <c r="G64" s="113" t="n">
        <v>0</v>
      </c>
      <c r="H64" s="116" t="n">
        <v>0</v>
      </c>
      <c r="I64" s="113" t="n">
        <v>0</v>
      </c>
      <c r="J64" s="246" t="n">
        <v>20.7</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2.7</v>
      </c>
      <c r="F67" s="72" t="n">
        <v>0</v>
      </c>
      <c r="G67" s="72" t="n">
        <v>0</v>
      </c>
      <c r="H67" s="110" t="n">
        <v>0</v>
      </c>
      <c r="I67" s="72" t="n">
        <v>0</v>
      </c>
      <c r="J67" s="244" t="n">
        <v>2.7</v>
      </c>
    </row>
    <row r="68" ht="12.75" customHeight="1">
      <c r="B68" s="138" t="n"/>
      <c r="C68" s="44" t="n"/>
      <c r="D68" s="44">
        <f>$D$14</f>
        <v/>
      </c>
      <c r="E68" s="245" t="n">
        <v>2.7</v>
      </c>
      <c r="F68" s="113" t="n">
        <v>0</v>
      </c>
      <c r="G68" s="113" t="n">
        <v>0</v>
      </c>
      <c r="H68" s="116" t="n">
        <v>0</v>
      </c>
      <c r="I68" s="113" t="n">
        <v>0</v>
      </c>
      <c r="J68" s="246" t="n">
        <v>2.7</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5</v>
      </c>
      <c r="F76" s="113" t="n">
        <v>0</v>
      </c>
      <c r="G76" s="113" t="n">
        <v>0</v>
      </c>
      <c r="H76" s="116" t="n">
        <v>0</v>
      </c>
      <c r="I76" s="113" t="n">
        <v>0</v>
      </c>
      <c r="J76" s="246" t="n">
        <v>5</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183</v>
      </c>
      <c r="F81" s="72" t="n">
        <v>0</v>
      </c>
      <c r="G81" s="72" t="n">
        <v>0</v>
      </c>
      <c r="H81" s="110" t="n">
        <v>0</v>
      </c>
      <c r="I81" s="72" t="n">
        <v>0</v>
      </c>
      <c r="J81" s="244" t="n">
        <v>183</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90.5</v>
      </c>
      <c r="F87" s="72" t="n">
        <v>0</v>
      </c>
      <c r="G87" s="72" t="n">
        <v>0</v>
      </c>
      <c r="H87" s="110" t="n">
        <v>24</v>
      </c>
      <c r="I87" s="72" t="n">
        <v>0</v>
      </c>
      <c r="J87" s="244" t="n">
        <v>66.5</v>
      </c>
    </row>
    <row r="88" ht="12.75" customHeight="1">
      <c r="B88" s="138" t="n"/>
      <c r="C88" s="44" t="n"/>
      <c r="D88" s="44">
        <f>$D$14</f>
        <v/>
      </c>
      <c r="E88" s="245" t="n">
        <v>39</v>
      </c>
      <c r="F88" s="113" t="n">
        <v>0</v>
      </c>
      <c r="G88" s="113" t="n">
        <v>0</v>
      </c>
      <c r="H88" s="116" t="n">
        <v>24</v>
      </c>
      <c r="I88" s="113" t="n">
        <v>0</v>
      </c>
      <c r="J88" s="246" t="n">
        <v>15</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36" t="n"/>
      <c r="H2" s="13" t="n"/>
      <c r="I2" s="436" t="n"/>
      <c r="J2" s="436" t="n"/>
      <c r="K2" s="436" t="n"/>
    </row>
    <row r="3" ht="12.75" customHeight="1">
      <c r="H3" s="436" t="n"/>
      <c r="I3" s="436" t="n"/>
      <c r="J3" s="436" t="n"/>
      <c r="K3" s="436" t="n"/>
    </row>
    <row r="4" ht="12.75" customHeight="1">
      <c r="C4" s="455" t="inlineStr">
        <is>
          <t>Further cover assets - in detail for Public Pfandbriefe</t>
        </is>
      </c>
      <c r="D4" s="13" t="n"/>
      <c r="E4" s="13" t="n"/>
      <c r="F4" s="436" t="n"/>
      <c r="G4" s="436" t="n"/>
      <c r="H4" s="436" t="n"/>
      <c r="I4" s="436" t="n"/>
      <c r="J4" s="436" t="n"/>
      <c r="K4" s="436" t="n"/>
    </row>
    <row r="5" ht="15" customHeight="1">
      <c r="C5" s="455">
        <f>UebInstitutQuartal</f>
        <v/>
      </c>
      <c r="D5" s="436" t="n"/>
      <c r="E5" s="436" t="n"/>
      <c r="F5" s="436" t="n"/>
      <c r="G5" s="436" t="n"/>
      <c r="H5" s="436" t="n"/>
      <c r="I5" s="436" t="n"/>
      <c r="J5" s="436" t="n"/>
      <c r="K5" s="436" t="n"/>
    </row>
    <row r="6" ht="12.75" customHeight="1">
      <c r="C6" s="436" t="n"/>
      <c r="D6" s="436" t="n"/>
      <c r="E6" s="436" t="n"/>
      <c r="F6" s="436" t="n"/>
      <c r="G6" s="436" t="n"/>
      <c r="H6" s="436" t="n"/>
      <c r="I6" s="436" t="n"/>
      <c r="J6" s="436" t="n"/>
      <c r="K6" s="43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20</v>
      </c>
      <c r="F13" s="72" t="n">
        <v>20</v>
      </c>
      <c r="G13" s="110" t="n">
        <v>0</v>
      </c>
      <c r="H13" s="72" t="n"/>
      <c r="I13" s="110" t="n">
        <v>0</v>
      </c>
      <c r="J13" s="72" t="n">
        <v>0</v>
      </c>
      <c r="K13" s="244" t="n">
        <v>0</v>
      </c>
    </row>
    <row r="14" ht="12.75" customHeight="1">
      <c r="B14" s="138" t="n"/>
      <c r="C14" s="44" t="n"/>
      <c r="D14" s="44">
        <f>"year "&amp;(AktJahr-1)</f>
        <v/>
      </c>
      <c r="E14" s="245" t="n">
        <v>20</v>
      </c>
      <c r="F14" s="113" t="n">
        <v>20</v>
      </c>
      <c r="G14" s="116" t="n">
        <v>0</v>
      </c>
      <c r="H14" s="113" t="n"/>
      <c r="I14" s="116" t="n">
        <v>0</v>
      </c>
      <c r="J14" s="113" t="n">
        <v>0</v>
      </c>
      <c r="K14" s="246" t="n">
        <v>0</v>
      </c>
    </row>
    <row r="15" ht="12.75" customHeight="1">
      <c r="B15" s="138" t="inlineStr">
        <is>
          <t>DE</t>
        </is>
      </c>
      <c r="C15" s="70" t="inlineStr">
        <is>
          <t>Germany</t>
        </is>
      </c>
      <c r="D15" s="71">
        <f>$D$13</f>
        <v/>
      </c>
      <c r="E15" s="243" t="n">
        <v>20</v>
      </c>
      <c r="F15" s="72" t="n">
        <v>20</v>
      </c>
      <c r="G15" s="110" t="n">
        <v>0</v>
      </c>
      <c r="H15" s="72" t="n"/>
      <c r="I15" s="110" t="n">
        <v>0</v>
      </c>
      <c r="J15" s="72" t="n">
        <v>0</v>
      </c>
      <c r="K15" s="244" t="n">
        <v>0</v>
      </c>
    </row>
    <row r="16" ht="12.75" customHeight="1">
      <c r="B16" s="138" t="n"/>
      <c r="C16" s="44" t="n"/>
      <c r="D16" s="44">
        <f>$D$14</f>
        <v/>
      </c>
      <c r="E16" s="245" t="n">
        <v>20</v>
      </c>
      <c r="F16" s="113" t="n">
        <v>20</v>
      </c>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Ship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Aircraft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0</v>
      </c>
      <c r="B7" s="420" t="inlineStr">
        <is>
          <t>Mortgage Pfandbriefe</t>
        </is>
      </c>
      <c r="C7" s="381" t="n"/>
      <c r="D7" s="381" t="n"/>
      <c r="E7" s="381" t="n"/>
    </row>
    <row r="8" ht="13.5" customHeight="1" thickBot="1">
      <c r="A8" s="200" t="n">
        <v>0</v>
      </c>
      <c r="B8" s="144" t="n"/>
      <c r="C8" s="145" t="n"/>
      <c r="D8" s="422">
        <f>AktQuartKurz&amp;" "&amp;AktJahr</f>
        <v/>
      </c>
      <c r="E8" s="424">
        <f>AktQuartKurz&amp;" "&amp;(AktJahr-1)</f>
        <v/>
      </c>
    </row>
    <row r="9">
      <c r="A9" s="200" t="n">
        <v>0</v>
      </c>
      <c r="B9" s="405" t="inlineStr">
        <is>
          <t>Outstanding Pfandbriefe</t>
        </is>
      </c>
      <c r="C9" s="190" t="inlineStr">
        <is>
          <t>(€ mn.)</t>
        </is>
      </c>
      <c r="D9" s="203" t="n">
        <v>28238.843129</v>
      </c>
      <c r="E9" s="204" t="n">
        <v>26858.087622</v>
      </c>
    </row>
    <row r="10" ht="21.75" customFormat="1" customHeight="1" s="149" thickBot="1">
      <c r="A10" s="150" t="n">
        <v>0</v>
      </c>
      <c r="B10" s="226" t="inlineStr">
        <is>
          <t xml:space="preserve">thereof percentage share of fixed-rate Pfandbriefe
section 28 para. 1 no. 13 </t>
        </is>
      </c>
      <c r="C10" s="151" t="inlineStr">
        <is>
          <t>%</t>
        </is>
      </c>
      <c r="D10" s="152" t="n">
        <v>97.73558139534885</v>
      </c>
      <c r="E10" s="193" t="n">
        <v>96.21697674418604</v>
      </c>
    </row>
    <row r="11" ht="13.5" customHeight="1" thickBot="1">
      <c r="A11" s="200" t="n">
        <v>0</v>
      </c>
      <c r="B11" s="408" t="n"/>
      <c r="C11" s="381" t="n"/>
      <c r="D11" s="381" t="n"/>
      <c r="E11" s="409" t="n"/>
    </row>
    <row r="12">
      <c r="A12" s="200" t="n">
        <v>0</v>
      </c>
      <c r="B12" s="406" t="inlineStr">
        <is>
          <t>Cover Pool</t>
        </is>
      </c>
      <c r="C12" s="227" t="inlineStr">
        <is>
          <t>(€ mn.)</t>
        </is>
      </c>
      <c r="D12" s="191" t="n">
        <v>56395.56779400002</v>
      </c>
      <c r="E12" s="192" t="n">
        <v>52032.82162323</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178.65</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6.1</v>
      </c>
      <c r="E17" s="195" t="n">
        <v>3.1</v>
      </c>
    </row>
    <row r="18" ht="21" customFormat="1" customHeight="1" s="149">
      <c r="A18" s="150" t="n">
        <v>0</v>
      </c>
      <c r="B18" s="217" t="inlineStr">
        <is>
          <t>thereof percentage share of fixed-rate cover assets
section 28 para. 1 no. 13</t>
        </is>
      </c>
      <c r="C18" s="156" t="inlineStr">
        <is>
          <t>%</t>
        </is>
      </c>
      <c r="D18" s="155" t="n">
        <v>96.2032558139535</v>
      </c>
      <c r="E18" s="195" t="n">
        <v>96.38093023255814</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6.110186046511629</v>
      </c>
      <c r="E30" s="195" t="n">
        <v>5.901418604651161</v>
      </c>
    </row>
    <row r="31" ht="31.5" customHeight="1">
      <c r="A31" s="200" t="n">
        <v>0</v>
      </c>
      <c r="B31" s="157" t="inlineStr">
        <is>
          <t xml:space="preserve">average loan-to-value ratio, weighted using the mortgage lending value
section 28 para. 2 no. 3  </t>
        </is>
      </c>
      <c r="C31" s="156" t="inlineStr">
        <is>
          <t>%</t>
        </is>
      </c>
      <c r="D31" s="155" t="n">
        <v>54.11976744186045</v>
      </c>
      <c r="E31" s="195" t="n">
        <v>54.07837209302325</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956.5693</v>
      </c>
      <c r="E35" s="195" t="n">
        <v>5952.84627929</v>
      </c>
    </row>
    <row r="36">
      <c r="A36" s="200" t="n"/>
      <c r="B36" s="220" t="inlineStr">
        <is>
          <t>Day on which the largest negative sum results</t>
        </is>
      </c>
      <c r="C36" s="154" t="inlineStr">
        <is>
          <t>Day (1-180)</t>
        </is>
      </c>
      <c r="D36" s="348" t="n">
        <v>58.12121212121212</v>
      </c>
      <c r="E36" s="349" t="n">
        <v>52.6</v>
      </c>
    </row>
    <row r="37" ht="21.75" customHeight="1" thickBot="1">
      <c r="A37" s="200" t="n">
        <v>1</v>
      </c>
      <c r="B37" s="158" t="inlineStr">
        <is>
          <t>Total amount of cover assets meeting the requirements of section 4 para 1a s. 3 Pfandbrief Act</t>
        </is>
      </c>
      <c r="C37" s="225" t="inlineStr">
        <is>
          <t>(€ mn.)</t>
        </is>
      </c>
      <c r="D37" s="197" t="n">
        <v>2774.750953</v>
      </c>
      <c r="E37" s="198" t="n">
        <v>2012.8614721</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0.03</v>
      </c>
      <c r="E48" s="198" t="n">
        <v>0.02</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1</v>
      </c>
      <c r="B7" s="420" t="inlineStr">
        <is>
          <t>Public Pfandbriefe</t>
        </is>
      </c>
      <c r="C7" s="381" t="n"/>
      <c r="D7" s="381" t="n"/>
      <c r="E7" s="381" t="n"/>
    </row>
    <row r="8" ht="13.5" customHeight="1" thickBot="1">
      <c r="A8" s="200" t="n">
        <v>1</v>
      </c>
      <c r="B8" s="144" t="n"/>
      <c r="C8" s="145" t="n"/>
      <c r="D8" s="422">
        <f>AktQuartKurz&amp;" "&amp;AktJahr</f>
        <v/>
      </c>
      <c r="E8" s="424">
        <f>AktQuartKurz&amp;" "&amp;(AktJahr-1)</f>
        <v/>
      </c>
    </row>
    <row r="9">
      <c r="A9" s="200" t="n">
        <v>1</v>
      </c>
      <c r="B9" s="405" t="inlineStr">
        <is>
          <t>Outstanding Pfandbriefe</t>
        </is>
      </c>
      <c r="C9" s="202" t="inlineStr">
        <is>
          <t>(€ mn.)</t>
        </is>
      </c>
      <c r="D9" s="203" t="n">
        <v>1533.716876</v>
      </c>
      <c r="E9" s="204" t="n">
        <v>1373.716876</v>
      </c>
    </row>
    <row r="10" ht="21.75" customHeight="1" thickBot="1">
      <c r="A10" s="200" t="n">
        <v>1</v>
      </c>
      <c r="B10" s="226" t="inlineStr">
        <is>
          <t xml:space="preserve">thereof percentage share of fixed-rate Pfandbriefe
section 28 para. 1 no. 13 </t>
        </is>
      </c>
      <c r="C10" s="151" t="inlineStr">
        <is>
          <t>%</t>
        </is>
      </c>
      <c r="D10" s="152" t="n">
        <v>100</v>
      </c>
      <c r="E10" s="193" t="n">
        <v>100</v>
      </c>
    </row>
    <row r="11" ht="13.5" customHeight="1" thickBot="1">
      <c r="A11" s="200" t="n">
        <v>1</v>
      </c>
      <c r="B11" s="408" t="n"/>
      <c r="C11" s="381" t="n"/>
      <c r="D11" s="381" t="n"/>
      <c r="E11" s="409" t="n"/>
    </row>
    <row r="12">
      <c r="A12" s="200" t="n">
        <v>1</v>
      </c>
      <c r="B12" s="406" t="inlineStr">
        <is>
          <t>Cover Pool</t>
        </is>
      </c>
      <c r="C12" s="228" t="inlineStr">
        <is>
          <t>(€ mn.)</t>
        </is>
      </c>
      <c r="D12" s="203" t="n">
        <v>2932.993129999999</v>
      </c>
      <c r="E12" s="204" t="n">
        <v>2836.660459</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84.0975</v>
      </c>
      <c r="E16" s="195" t="n">
        <v>87.01916666666666</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48.20332000000001</v>
      </c>
      <c r="E30" s="195" t="n">
        <v>44.21192807000001</v>
      </c>
    </row>
    <row r="31">
      <c r="A31" s="200" t="n"/>
      <c r="B31" s="220" t="inlineStr">
        <is>
          <t>Day on which the largest negative sum results</t>
        </is>
      </c>
      <c r="C31" s="154" t="inlineStr">
        <is>
          <t>Day (1-180)</t>
        </is>
      </c>
      <c r="D31" s="348" t="n">
        <v>105.3333333333333</v>
      </c>
      <c r="E31" s="349" t="n">
        <v>96.57142857142857</v>
      </c>
    </row>
    <row r="32" ht="21.75" customHeight="1" thickBot="1">
      <c r="A32" s="200" t="n"/>
      <c r="B32" s="158" t="inlineStr">
        <is>
          <t>Total amount of cover assets meeting the requirements of section 4 para 1a s. 3 Pfandbrief Act</t>
        </is>
      </c>
      <c r="C32" s="225" t="inlineStr">
        <is>
          <t>(€ mn.)</t>
        </is>
      </c>
      <c r="D32" s="197" t="n">
        <v>386.59995</v>
      </c>
      <c r="E32" s="198" t="n">
        <v>388.0176837690001</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2</v>
      </c>
      <c r="B7" s="420" t="inlineStr">
        <is>
          <t>Ship Pfandbriefe</t>
        </is>
      </c>
      <c r="C7" s="381" t="n"/>
      <c r="D7" s="381" t="n"/>
      <c r="E7" s="381" t="n"/>
    </row>
    <row r="8" ht="13.5" customHeight="1" thickBot="1">
      <c r="A8" s="200" t="n">
        <v>2</v>
      </c>
      <c r="B8" s="144" t="n"/>
      <c r="C8" s="145" t="n"/>
      <c r="D8" s="422">
        <f>AktQuartKurz&amp;" "&amp;AktJahr</f>
        <v/>
      </c>
      <c r="E8" s="424">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3</v>
      </c>
      <c r="B7" s="420" t="inlineStr">
        <is>
          <t>Aircraft Pfandbriefe</t>
        </is>
      </c>
      <c r="C7" s="381" t="n"/>
      <c r="D7" s="381" t="n"/>
      <c r="E7" s="381" t="n"/>
    </row>
    <row r="8" ht="13.5" customHeight="1" thickBot="1">
      <c r="A8" s="200" t="n">
        <v>3</v>
      </c>
      <c r="B8" s="144" t="n"/>
      <c r="C8" s="145" t="n"/>
      <c r="D8" s="422">
        <f>AktQuartKurz&amp;" "&amp;AktJahr</f>
        <v/>
      </c>
      <c r="E8" s="424">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28"/>
  <sheetViews>
    <sheetView showGridLines="0" showRowColHeaders="0" workbookViewId="0">
      <selection activeCell="D10" sqref="D10"/>
    </sheetView>
  </sheetViews>
  <sheetFormatPr baseColWidth="8" defaultColWidth="9.140625" defaultRowHeight="12.75"/>
  <cols>
    <col width="0.85546875" customWidth="1" style="436" min="1" max="1"/>
    <col width="8.140625" customWidth="1" style="436" min="2" max="2"/>
    <col hidden="1" width="11.5703125" customWidth="1" style="436" min="3" max="3"/>
    <col width="60.7109375" customWidth="1" style="436" min="4" max="5"/>
    <col width="15.7109375" customWidth="1" style="436" min="6" max="7"/>
    <col width="18.85546875" customWidth="1" style="436" min="8" max="8"/>
    <col width="11.42578125" customWidth="1" style="43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37" t="inlineStr">
        <is>
          <t>List of International Securities Identification Numbers of the International Organization for Standardization (ISIN) by Pfandbrief class</t>
        </is>
      </c>
    </row>
    <row r="5" ht="12.75" customHeight="1">
      <c r="B5" s="437">
        <f>UebInstitutQuartal</f>
        <v/>
      </c>
      <c r="E5" s="380" t="n"/>
      <c r="F5" s="380" t="n"/>
      <c r="G5" s="380" t="n"/>
    </row>
    <row r="6" ht="12.75" customHeight="1"/>
    <row r="8">
      <c r="B8" s="420" t="inlineStr">
        <is>
          <t>Mortgage Pfandbriefe</t>
        </is>
      </c>
      <c r="C8" s="381" t="n"/>
      <c r="D8" s="381" t="n"/>
      <c r="E8" s="381" t="n"/>
    </row>
    <row r="9" ht="13.5" customHeight="1" thickBot="1">
      <c r="B9" s="144" t="n"/>
      <c r="C9" s="145" t="n"/>
      <c r="D9" s="422">
        <f>AktQuartKurz&amp;" "&amp;AktJahr</f>
        <v/>
      </c>
      <c r="E9" s="424">
        <f>AktQuartKurz&amp;" "&amp;(AktJahr-1)</f>
        <v/>
      </c>
    </row>
    <row r="10" ht="409" customHeight="1" thickBot="1">
      <c r="B10" s="209" t="inlineStr">
        <is>
          <t>ISIN</t>
        </is>
      </c>
      <c r="C10" s="189" t="inlineStr">
        <is>
          <t>(Mio. €)</t>
        </is>
      </c>
      <c r="D10" s="527" t="inlineStr">
        <is>
          <t xml:space="preserve">DE000A2GSN58, DE000A2YNX91, DE000A3E5TY6, DE000A3E5X86, DE000A3H3G41, DE000A30V3G9, DE000A30V8U9, DE000A351TJ8, , , , DE000A1R07B5, DE000A1YC1T0, DE000A12UET0, DE000A13SPX0, DE000A2DAFL4, DE000A2E4NP1, DE000A2TSB73, DE000A2YNQ25, DE000A254YU1, DE000A3H20F6, DE000A3MQYT3, DE000A3OV4M5, DE000A30V6P3, DE000A351M80, DE000A351256, , DE000A3H3HG0, , DE000412T457, DE000A161804, DE000A255CS8, DE000A2E4X71, DE000A2E4X89, DE000A2E4X97, DE000A2G9JC4, DE000A2G9JD2, DE000A2LQ5K8, DE000A30VKZ4, DE000A351TR1, DE000A351TS9, DE000A169LA0, DE000A2AAY69, DE000A2AAZF0, DE000A2GS2D5, DE000A289E20, DE000A30VS31, DE000A30V4E2, DE000A30V5W1, DE000A352BD7, , DE000A1TM490, DE000A254RH2, DE000A254RJ8, DE000A254RK6, DE000A30VUY6, DE000A3510V8, DE000A3510W6, DE000A382756, DE000A11QNT1, DE000A12T2T0, DE000A12UH52, DE000A13SRJ5, DE000A14KH86, DE000A161XQ8, DE000A168312, DE000A169LP8, DE000A2BPH47, DE000A2BPUR2, DE000A2DAJP7, DE000A2E4BH3, DE000A2E4WA4, DE000A2GSCP7, DE000A2GSD50, DE000A2GSKQ8, DE000A2G9GQ0, DE000A2LQQA3, DE000A2LQ470, DE000A2LQ579, DE000A2NBSN0, DE000A2TSPN7, DE000A2TSQD6, DE000A2TSTN9, DE000A2YNX59, DE000A2YPE19, DE000A254QV5, DE000A3E5Y36, DE000A3H3HE5, DE000A3MQA64, DE000A3MQSR9, DE000A3MQXX7, DE000A30V6G2, DE000A30V8G8, DE000A13R8H3, , DE000A14J967, , DE000A383CD0, , DE000A11QFU5, DE000A12UJ68, , , DE000A3E5L15, DE000A3E5L23, DE000A3E5L31, DE000A3E5L49, DE000A3E5L56, DE000A3E5L64, DE000A3E5L72, DE000A3E5L80, DE000SK003B9, DE000SK00818, DE000A3E5XR2, , , , , , , DE000A254QW3, DE000A289R33, DE000A30V5G4, DE000A351TH2, DE000A351YT7, DE000A3823V5, , , , DE000A254U05, DE000A30VNX3, DE000A1PG2B3, DE000A12T9Y5, DE000A168ZJ3, DE000A1685H9, DE000A2GSEY5, DE000A2LQP36, DE000A3MQM29, DE000A351082, </t>
        </is>
      </c>
      <c r="E10" s="528" t="inlineStr">
        <is>
          <t xml:space="preserve">DE000A2GSN58, DE000A2YNX91, DE000A3E5TY6, DE000A3E5X86, DE000A3H3G41, DE000A30V3G9, DE000A30V8U9, , , , DE000A1R07B5, DE000A1YC1T0, DE000A12UET0, DE000A13SPX0, DE000A2DAFL4, DE000A2E4NP1, DE000A2LQQ01, DE000A2TSB73, DE000A2YNQ25, DE000A254YU1, DE000A3H20F6, DE000A3H2044, DE000A3H2051, DE000A3MQYT3, DE000A3OV4M5, DE000A30V6P3, , DE000A3H3HG0, DE000A1MLW99, DE000412T457, DE000A11QDR6, DE000A161804, DE000A255CS8, DE000A2E4X71, DE000A2E4X89, DE000A2E4X97, DE000A2G9JB6, DE000A2G9JC4, DE000A2G9JD2, DE000A2LQ5K8, DE000A30VKZ4, DE000A169LA0, DE000A289E12, DE000A289E20, DE000A2AAY69, DE000A2AAZF0, DE000A2GS2D5, DE000A30V4E2, DE000A30V5W1, DE000A30VS31, , DE000A1TM3M6, DE000A1TM490, DE000A14J5X5, DE000A14J538, DE000A254RH2, DE000A254RJ8, DE000A254RK6, DE000A30VUY6, , DE000A1R1CD2, DE000A1YCTF1, DE000A1YCTG9, DE000A11QB97, DE000A11QNT1, DE000A12T2T0, DE000A12UH52, DE000A13SRJ5, DE000A14KH86, DE000A161XQ8, DE000A168312, DE000A169LP8, DE000A2BPH47, DE000A2BPUR2, DE000A2DAJP7, DE000A2E4BH3, DE000A2E4WA4, DE000A2GSCP7, DE000A2GSD50, DE000A2GSKQ8, DE000A2G9GQ0, DE000A2LQQA3, DE000A2LQ470, DE000A2LQ579, DE000A2NBSN0, DE000A2TSPN7, DE000A2TSQD6, DE000A2TSTN9, DE000A2YNX59, DE000A2YPE19, DE000A254QV5, DE000A3H3HE5, DE000A3MQA64, DE000A3MQSR9, DE000A3MQXX7, DE000A30V6G2, DE000A30V8G8, DE000A13R8H3, , DE000A14J967, , , , DE000A11QFU5, DE000A12UJ68, , , DE000A3E5L15, DE000A3E5L23, DE000A3E5L31, DE000A3E5L49, DE000A3E5L56, DE000A3E5L64, DE000A3E5L72, DE000A3E5L80, DE000SK003B9, DE000SK00818, DE000A3E5XR2, , , , , , DE000A1TNKN1, DE000A11P705, DE000A254QW3, DE000A289R25, DE000A289R33, DE000A3E4910, DE000A3MQPH6, DE000A30VST0, DE000A30V2H9, DE000A30V5G4, , , , DE000A254U05, DE000A30VNX3, DE000A1PG2B3, DE000A12T9Y5, DE000A168ZJ3, DE000A1685H9, DE000A2GSEY5, DE000A2LQP36, DE000A3MQM29, DE000A1TNGE8, </t>
        </is>
      </c>
    </row>
    <row r="13">
      <c r="B13" s="420" t="inlineStr">
        <is>
          <t>Public Pfandbriefe</t>
        </is>
      </c>
      <c r="C13" s="381" t="n"/>
      <c r="D13" s="381" t="n"/>
      <c r="E13" s="381" t="n"/>
    </row>
    <row r="14" ht="13.5" customHeight="1" thickBot="1">
      <c r="B14" s="144" t="n"/>
      <c r="C14" s="145" t="n"/>
      <c r="D14" s="422">
        <f>AktQuartKurz&amp;" "&amp;AktJahr</f>
        <v/>
      </c>
      <c r="E14" s="424">
        <f>AktQuartKurz&amp;" "&amp;(AktJahr-1)</f>
        <v/>
      </c>
    </row>
    <row r="15" ht="45" customHeight="1" thickBot="1">
      <c r="B15" s="209" t="inlineStr">
        <is>
          <t>ISIN</t>
        </is>
      </c>
      <c r="C15" s="189" t="inlineStr">
        <is>
          <t>(Mio. €)</t>
        </is>
      </c>
      <c r="D15" s="527" t="inlineStr">
        <is>
          <t xml:space="preserve">DE000A352BZ0
DE000A13R822, DE000A14J2J1, DE000A255CT6, , , , , , , , </t>
        </is>
      </c>
      <c r="E15" s="528" t="inlineStr">
        <is>
          <t xml:space="preserve">DE000A13R822, DE000A14J2J1, DE000A255CT6, DE000A2LQ5L6, , DE000A1TNKR2, , , , , </t>
        </is>
      </c>
    </row>
    <row r="18">
      <c r="B18" s="420" t="inlineStr">
        <is>
          <t>Ship Pfandbriefe</t>
        </is>
      </c>
      <c r="C18" s="381" t="n"/>
      <c r="D18" s="381" t="n"/>
      <c r="E18" s="381" t="n"/>
    </row>
    <row r="19" ht="13.5" customHeight="1" thickBot="1">
      <c r="B19" s="144" t="n"/>
      <c r="C19" s="145" t="n"/>
      <c r="D19" s="422">
        <f>AktQuartKurz&amp;" "&amp;AktJahr</f>
        <v/>
      </c>
      <c r="E19" s="424">
        <f>AktQuartKurz&amp;" "&amp;(AktJahr-1)</f>
        <v/>
      </c>
    </row>
    <row r="20" ht="13.5" customHeight="1" thickBot="1">
      <c r="B20" s="209" t="inlineStr">
        <is>
          <t>ISIN</t>
        </is>
      </c>
      <c r="C20" s="189" t="inlineStr">
        <is>
          <t>(Mio. €)</t>
        </is>
      </c>
      <c r="D20" s="527" t="n">
        <v>0</v>
      </c>
      <c r="E20" s="528" t="n">
        <v>0</v>
      </c>
    </row>
    <row r="23">
      <c r="B23" s="420" t="inlineStr">
        <is>
          <t>Aircraft Pfandbriefe</t>
        </is>
      </c>
      <c r="C23" s="381" t="n"/>
      <c r="D23" s="381" t="n"/>
      <c r="E23" s="381" t="n"/>
    </row>
    <row r="24" ht="13.5" customHeight="1" thickBot="1">
      <c r="B24" s="144" t="n"/>
      <c r="C24" s="145" t="n"/>
      <c r="D24" s="422">
        <f>AktQuartKurz&amp;" "&amp;AktJahr</f>
        <v/>
      </c>
      <c r="E24" s="424">
        <f>AktQuartKurz&amp;" "&amp;(AktJahr-1)</f>
        <v/>
      </c>
    </row>
    <row r="25" ht="13.5" customHeight="1" thickBot="1">
      <c r="B25" s="209" t="inlineStr">
        <is>
          <t>ISIN</t>
        </is>
      </c>
      <c r="C25" s="189" t="inlineStr">
        <is>
          <t>(Mio. €)</t>
        </is>
      </c>
      <c r="D25" s="527" t="n">
        <v>0</v>
      </c>
      <c r="E25" s="528" t="n">
        <v>0</v>
      </c>
    </row>
    <row r="28">
      <c r="B28"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30.04.2024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03</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DSGV</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Deutscher Sparkassen- und Giroverband e.V.</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D</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2024-01-16T09:19:46Z</dcterms:modified>
  <cp:lastModifiedBy>Popanda Kamil</cp:lastModifiedBy>
  <cp:revision>31</cp:revision>
  <cp:lastPrinted>2022-10-20T16:33:38Z</cp:lastPrinted>
</cp:coreProperties>
</file>